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7"/>
  <workbookPr/>
  <mc:AlternateContent xmlns:mc="http://schemas.openxmlformats.org/markup-compatibility/2006">
    <mc:Choice Requires="x15">
      <x15ac:absPath xmlns:x15ac="http://schemas.microsoft.com/office/spreadsheetml/2010/11/ac" url="/Users/Greg/Dropbox/IWRF Classification/New Classification Documents/Forms and Templates/"/>
    </mc:Choice>
  </mc:AlternateContent>
  <xr:revisionPtr revIDLastSave="0" documentId="8_{601C7079-EDE6-9D4C-A592-B22F09A8DC34}" xr6:coauthVersionLast="47" xr6:coauthVersionMax="47" xr10:uidLastSave="{00000000-0000-0000-0000-000000000000}"/>
  <workbookProtection workbookPassword="E552" lockStructure="1"/>
  <bookViews>
    <workbookView xWindow="0" yWindow="460" windowWidth="25600" windowHeight="14640" xr2:uid="{00000000-000D-0000-FFFF-FFFF00000000}"/>
  </bookViews>
  <sheets>
    <sheet name="MALES" sheetId="1" r:id="rId1"/>
    <sheet name="FEMALES" sheetId="5" r:id="rId2"/>
    <sheet name="Sheet3" sheetId="3" state="hidden"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3" i="5" l="1"/>
  <c r="F64" i="5"/>
  <c r="F60" i="5"/>
  <c r="F61" i="5"/>
  <c r="F57" i="5"/>
  <c r="F58" i="5"/>
  <c r="F54" i="5"/>
  <c r="F55" i="5"/>
  <c r="F63" i="1"/>
  <c r="F64" i="1"/>
  <c r="F60" i="1"/>
  <c r="F61" i="1"/>
  <c r="F57" i="1"/>
  <c r="F58" i="1"/>
  <c r="F54" i="1"/>
  <c r="F55" i="1"/>
  <c r="F35" i="5"/>
  <c r="F36" i="5"/>
  <c r="F32" i="5"/>
  <c r="F33" i="5"/>
  <c r="F29" i="5"/>
  <c r="F30" i="5"/>
  <c r="F35" i="1"/>
  <c r="F36" i="1"/>
  <c r="F32" i="1"/>
  <c r="F33" i="1"/>
  <c r="F29" i="1"/>
  <c r="F30" i="1"/>
  <c r="F48" i="5"/>
  <c r="F44" i="5"/>
  <c r="F40" i="5"/>
  <c r="F48" i="1"/>
  <c r="F44" i="1"/>
  <c r="F40" i="1"/>
  <c r="F49" i="5"/>
  <c r="F50" i="5"/>
  <c r="F45" i="5"/>
  <c r="F46" i="5"/>
  <c r="F41" i="5"/>
  <c r="F42" i="5"/>
  <c r="F41" i="1"/>
  <c r="F42" i="1"/>
  <c r="F49" i="1"/>
  <c r="F50" i="1"/>
  <c r="F45" i="1"/>
  <c r="F46" i="1"/>
</calcChain>
</file>

<file path=xl/sharedStrings.xml><?xml version="1.0" encoding="utf-8"?>
<sst xmlns="http://schemas.openxmlformats.org/spreadsheetml/2006/main" count="157" uniqueCount="42">
  <si>
    <t>Calculations for Estimating Limb Length in Athletes with Limb Deficiency</t>
  </si>
  <si>
    <t>Humerus</t>
  </si>
  <si>
    <t>Sitting Height</t>
  </si>
  <si>
    <t>Available segment</t>
  </si>
  <si>
    <t>3. Sitting Height</t>
  </si>
  <si>
    <t>Femur</t>
  </si>
  <si>
    <t>Length</t>
  </si>
  <si>
    <t>cm</t>
  </si>
  <si>
    <t>Instructions for use of this calculator</t>
  </si>
  <si>
    <t>4. Sitting Height</t>
  </si>
  <si>
    <t>Estimating Thigh (Femur) Length</t>
  </si>
  <si>
    <t>Estimating Upper Arm (Humerus) Length</t>
  </si>
  <si>
    <t>Estimating Forearm (Radius) Length</t>
  </si>
  <si>
    <t>MALES</t>
  </si>
  <si>
    <t>Radius</t>
  </si>
  <si>
    <t>1. Femur + Sitting Height</t>
  </si>
  <si>
    <t>1. Radius + Humerus</t>
  </si>
  <si>
    <t>3. Humerus</t>
  </si>
  <si>
    <t>2. Femur</t>
  </si>
  <si>
    <t>1. Humerus + Femur</t>
  </si>
  <si>
    <t>FEMALES</t>
  </si>
  <si>
    <t>1. Humerus</t>
  </si>
  <si>
    <t>2. Radius + Humerus</t>
  </si>
  <si>
    <t>2. Humerus + Femur</t>
  </si>
  <si>
    <t>3. Femur</t>
  </si>
  <si>
    <t>(full length humerus is available but NOT full length radius)</t>
  </si>
  <si>
    <t>(full length radius and humerus are BOTH available)</t>
  </si>
  <si>
    <t>(full length femur and normally aligned trunk are BOTH available)</t>
  </si>
  <si>
    <t>(full length femur is available but NOT normally aligned trunk)</t>
  </si>
  <si>
    <t>(full length femur is NOT available)</t>
  </si>
  <si>
    <t>(full length humerus and full length femur are BOTH available)</t>
  </si>
  <si>
    <t>(full length humerus is available but NOT full length femur)</t>
  </si>
  <si>
    <t>(NEITHER full length humerus or femur are avalable)</t>
  </si>
  <si>
    <t>(full length femur is avalable but NOT full length humerus)</t>
  </si>
  <si>
    <t>(full length humerus is avalable)</t>
  </si>
  <si>
    <t>(full length radius and full length humerus are BOTH available)</t>
  </si>
  <si>
    <t>(NEITHER full length humerus nor radius are available)</t>
  </si>
  <si>
    <t>humerus</t>
  </si>
  <si>
    <t>femur</t>
  </si>
  <si>
    <t>(full length femur is available but NOT full length humerus)</t>
  </si>
  <si>
    <t>(NEITHER full length femur nor full length humerus available)</t>
  </si>
  <si>
    <t>2. Humerus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</si>
</sst>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1" x14ac:knownFonts="1">
    <font>
      <sz val="11"/>
      <color theme="1"/>
      <name val="Calibri"/>
      <family val="2"/>
      <scheme val="minor"/>
    </font>
    <font>
      <b/>
      <sz val="11"/>
      <color theme="1"/>
      <name val="Calibri"/>
      <family val="2"/>
      <scheme val="minor"/>
    </font>
    <font>
      <sz val="16"/>
      <color theme="1"/>
      <name val="Calibri"/>
      <family val="2"/>
      <scheme val="minor"/>
    </font>
    <font>
      <sz val="10"/>
      <color theme="1"/>
      <name val="Calibri"/>
      <family val="2"/>
      <scheme val="minor"/>
    </font>
    <font>
      <b/>
      <sz val="10"/>
      <color theme="1"/>
      <name val="Calibri"/>
      <family val="2"/>
      <scheme val="minor"/>
    </font>
    <font>
      <b/>
      <sz val="22"/>
      <color theme="1"/>
      <name val="Calibri"/>
      <family val="2"/>
      <scheme val="minor"/>
    </font>
    <font>
      <sz val="22"/>
      <color theme="1"/>
      <name val="Calibri"/>
      <family val="2"/>
      <scheme val="minor"/>
    </font>
    <font>
      <b/>
      <sz val="16"/>
      <color theme="1"/>
      <name val="Calibri"/>
      <family val="2"/>
      <scheme val="minor"/>
    </font>
    <font>
      <b/>
      <sz val="12"/>
      <color theme="1"/>
      <name val="Calibri"/>
      <family val="2"/>
      <scheme val="minor"/>
    </font>
    <font>
      <b/>
      <sz val="24"/>
      <color theme="0"/>
      <name val="Calibri (Body)"/>
    </font>
    <font>
      <sz val="24"/>
      <color theme="0"/>
      <name val="Calibri"/>
      <scheme val="minor"/>
    </font>
  </fonts>
  <fills count="8">
    <fill>
      <patternFill patternType="none"/>
    </fill>
    <fill>
      <patternFill patternType="gray125"/>
    </fill>
    <fill>
      <patternFill patternType="solid">
        <fgColor rgb="FFFFFF99"/>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8" tint="0.59996337778862885"/>
        <bgColor indexed="64"/>
      </patternFill>
    </fill>
    <fill>
      <patternFill patternType="solid">
        <fgColor theme="7" tint="0.59996337778862885"/>
        <bgColor indexed="64"/>
      </patternFill>
    </fill>
    <fill>
      <patternFill patternType="solid">
        <fgColor theme="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64">
    <xf numFmtId="0" fontId="0" fillId="0" borderId="0" xfId="0"/>
    <xf numFmtId="0" fontId="2" fillId="0" borderId="0" xfId="0" applyFont="1" applyAlignment="1" applyProtection="1">
      <alignment horizontal="center"/>
      <protection locked="0"/>
    </xf>
    <xf numFmtId="0" fontId="0" fillId="0" borderId="0" xfId="0" applyProtection="1">
      <protection locked="0"/>
    </xf>
    <xf numFmtId="165" fontId="3" fillId="2" borderId="1" xfId="0" applyNumberFormat="1" applyFont="1" applyFill="1" applyBorder="1" applyProtection="1">
      <protection locked="0"/>
    </xf>
    <xf numFmtId="0" fontId="4" fillId="0" borderId="2" xfId="0" applyFont="1" applyBorder="1" applyAlignment="1" applyProtection="1">
      <alignment horizontal="left" vertical="top"/>
    </xf>
    <xf numFmtId="0" fontId="3" fillId="0" borderId="0" xfId="0" applyFont="1" applyBorder="1" applyAlignment="1" applyProtection="1">
      <alignment vertical="top"/>
    </xf>
    <xf numFmtId="0" fontId="3" fillId="0" borderId="3" xfId="0" applyFont="1" applyBorder="1" applyAlignment="1" applyProtection="1">
      <alignment vertical="top"/>
    </xf>
    <xf numFmtId="0" fontId="3" fillId="0" borderId="2" xfId="0" applyFont="1" applyBorder="1" applyAlignment="1" applyProtection="1">
      <alignment vertical="top"/>
    </xf>
    <xf numFmtId="0" fontId="0" fillId="0" borderId="0" xfId="0" applyBorder="1" applyProtection="1"/>
    <xf numFmtId="0" fontId="0" fillId="0" borderId="2" xfId="0" applyBorder="1" applyProtection="1"/>
    <xf numFmtId="0" fontId="0" fillId="0" borderId="3" xfId="0" applyBorder="1" applyProtection="1"/>
    <xf numFmtId="0" fontId="4" fillId="0" borderId="2" xfId="0" applyFont="1" applyBorder="1" applyProtection="1"/>
    <xf numFmtId="0" fontId="3" fillId="0" borderId="0" xfId="0" applyFont="1" applyBorder="1" applyProtection="1"/>
    <xf numFmtId="0" fontId="3" fillId="0" borderId="0" xfId="0" applyFont="1" applyBorder="1" applyAlignment="1" applyProtection="1">
      <alignment horizontal="right"/>
    </xf>
    <xf numFmtId="165" fontId="3" fillId="0" borderId="0" xfId="0" applyNumberFormat="1" applyFont="1" applyBorder="1" applyProtection="1"/>
    <xf numFmtId="0" fontId="3" fillId="0" borderId="2" xfId="0" applyFont="1" applyBorder="1" applyProtection="1"/>
    <xf numFmtId="12" fontId="3" fillId="0" borderId="0" xfId="0" applyNumberFormat="1" applyFont="1" applyBorder="1" applyProtection="1"/>
    <xf numFmtId="0" fontId="3" fillId="0" borderId="3" xfId="0" applyFont="1" applyBorder="1" applyProtection="1"/>
    <xf numFmtId="12" fontId="3" fillId="0" borderId="0" xfId="0" applyNumberFormat="1" applyFont="1" applyBorder="1" applyAlignment="1" applyProtection="1">
      <alignment horizontal="right"/>
    </xf>
    <xf numFmtId="164" fontId="3" fillId="0" borderId="0" xfId="0" applyNumberFormat="1" applyFont="1" applyBorder="1" applyAlignment="1" applyProtection="1">
      <alignment horizontal="right"/>
    </xf>
    <xf numFmtId="12" fontId="0" fillId="0" borderId="0" xfId="0" applyNumberFormat="1" applyBorder="1" applyProtection="1"/>
    <xf numFmtId="165" fontId="0" fillId="0" borderId="0" xfId="0" applyNumberFormat="1" applyBorder="1" applyProtection="1"/>
    <xf numFmtId="0" fontId="3" fillId="0" borderId="0" xfId="0" applyFont="1" applyBorder="1" applyAlignment="1" applyProtection="1">
      <alignment horizontal="right" vertical="center"/>
    </xf>
    <xf numFmtId="0" fontId="0" fillId="0" borderId="4" xfId="0" applyBorder="1" applyProtection="1"/>
    <xf numFmtId="0" fontId="0" fillId="0" borderId="5" xfId="0" applyBorder="1" applyProtection="1"/>
    <xf numFmtId="12" fontId="0" fillId="0" borderId="5" xfId="0" applyNumberFormat="1" applyBorder="1" applyProtection="1"/>
    <xf numFmtId="0" fontId="0" fillId="0" borderId="6" xfId="0" applyBorder="1" applyProtection="1"/>
    <xf numFmtId="0" fontId="0" fillId="0" borderId="0" xfId="0" applyBorder="1" applyAlignment="1" applyProtection="1"/>
    <xf numFmtId="0" fontId="0" fillId="0" borderId="3" xfId="0" applyBorder="1" applyAlignment="1" applyProtection="1"/>
    <xf numFmtId="0" fontId="1" fillId="0" borderId="0" xfId="0" applyFont="1" applyBorder="1" applyAlignment="1" applyProtection="1">
      <alignment horizontal="center" vertical="top"/>
    </xf>
    <xf numFmtId="0" fontId="1" fillId="0" borderId="0" xfId="0" applyFont="1" applyBorder="1" applyAlignment="1" applyProtection="1">
      <alignment horizontal="center"/>
    </xf>
    <xf numFmtId="0" fontId="3" fillId="0" borderId="0" xfId="0" applyFont="1" applyProtection="1">
      <protection locked="0"/>
    </xf>
    <xf numFmtId="165" fontId="3" fillId="0" borderId="3" xfId="0" applyNumberFormat="1" applyFont="1" applyBorder="1" applyProtection="1"/>
    <xf numFmtId="165" fontId="3" fillId="0" borderId="0" xfId="0" applyNumberFormat="1" applyFont="1" applyFill="1" applyBorder="1" applyProtection="1"/>
    <xf numFmtId="0" fontId="5" fillId="0" borderId="7" xfId="0" applyFont="1" applyBorder="1" applyAlignment="1" applyProtection="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2" xfId="0" applyFont="1" applyBorder="1" applyAlignment="1" applyProtection="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pplyProtection="1"/>
    <xf numFmtId="0" fontId="0" fillId="0" borderId="0" xfId="0" applyBorder="1" applyAlignment="1" applyProtection="1"/>
    <xf numFmtId="0" fontId="0" fillId="0" borderId="3" xfId="0" applyBorder="1" applyAlignment="1" applyProtection="1"/>
    <xf numFmtId="0" fontId="8" fillId="3" borderId="10" xfId="0" applyFont="1" applyFill="1" applyBorder="1" applyAlignment="1" applyProtection="1"/>
    <xf numFmtId="0" fontId="0" fillId="3" borderId="11" xfId="0" applyFill="1" applyBorder="1" applyAlignment="1" applyProtection="1"/>
    <xf numFmtId="0" fontId="0" fillId="3" borderId="12" xfId="0" applyFill="1" applyBorder="1" applyAlignment="1" applyProtection="1"/>
    <xf numFmtId="0" fontId="8" fillId="4" borderId="10" xfId="0" applyFont="1" applyFill="1" applyBorder="1" applyAlignment="1" applyProtection="1">
      <alignment horizontal="left"/>
    </xf>
    <xf numFmtId="0" fontId="0" fillId="4" borderId="11" xfId="0" applyFill="1" applyBorder="1" applyAlignment="1" applyProtection="1"/>
    <xf numFmtId="0" fontId="0" fillId="4" borderId="12" xfId="0" applyFill="1" applyBorder="1" applyAlignment="1" applyProtection="1"/>
    <xf numFmtId="0" fontId="1" fillId="0" borderId="2" xfId="0" applyFont="1" applyBorder="1" applyAlignment="1" applyProtection="1"/>
    <xf numFmtId="0" fontId="8" fillId="5" borderId="10" xfId="0" applyFont="1" applyFill="1" applyBorder="1" applyAlignment="1" applyProtection="1"/>
    <xf numFmtId="0" fontId="8" fillId="5" borderId="11" xfId="0" applyFont="1" applyFill="1" applyBorder="1" applyAlignment="1" applyProtection="1"/>
    <xf numFmtId="0" fontId="0" fillId="5" borderId="11" xfId="0" applyFill="1" applyBorder="1" applyAlignment="1" applyProtection="1"/>
    <xf numFmtId="0" fontId="0" fillId="5" borderId="12" xfId="0" applyFill="1" applyBorder="1" applyAlignment="1" applyProtection="1"/>
    <xf numFmtId="0" fontId="8" fillId="6" borderId="10" xfId="0" applyFont="1" applyFill="1" applyBorder="1" applyAlignment="1" applyProtection="1"/>
    <xf numFmtId="0" fontId="0" fillId="6" borderId="11" xfId="0" applyFill="1" applyBorder="1" applyAlignment="1" applyProtection="1"/>
    <xf numFmtId="0" fontId="0" fillId="6" borderId="12" xfId="0" applyFill="1" applyBorder="1" applyAlignment="1" applyProtection="1"/>
    <xf numFmtId="0" fontId="9" fillId="7" borderId="2" xfId="0" applyFont="1" applyFill="1" applyBorder="1" applyAlignment="1" applyProtection="1">
      <alignment vertical="top"/>
    </xf>
    <xf numFmtId="0" fontId="10" fillId="7" borderId="0" xfId="0" applyFont="1" applyFill="1" applyAlignment="1" applyProtection="1">
      <alignment vertical="top"/>
    </xf>
    <xf numFmtId="0" fontId="10" fillId="7" borderId="3" xfId="0" applyFont="1" applyFill="1" applyBorder="1" applyAlignment="1" applyProtection="1">
      <alignment vertical="top"/>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79374</xdr:colOff>
      <xdr:row>5</xdr:row>
      <xdr:rowOff>57149</xdr:rowOff>
    </xdr:from>
    <xdr:to>
      <xdr:col>9</xdr:col>
      <xdr:colOff>562776</xdr:colOff>
      <xdr:row>21</xdr:row>
      <xdr:rowOff>110434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9374" y="1523171"/>
          <a:ext cx="9072467" cy="3556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AU" sz="1100"/>
            <a:t>This</a:t>
          </a:r>
          <a:r>
            <a:rPr lang="en-AU" sz="1100" baseline="0"/>
            <a:t> calculator can be used to estimate the length of a body segment when the athlete has bilateral limb deficiency.  The estimated limb length can then be used to determine the proportion of the body segment that is remaining.</a:t>
          </a:r>
        </a:p>
        <a:p>
          <a:pPr marL="171450" indent="-171450">
            <a:buFont typeface="Arial" panose="020B0604020202020204" pitchFamily="34" charset="0"/>
            <a:buChar char="•"/>
          </a:pPr>
          <a:r>
            <a:rPr lang="en-AU" sz="1100" baseline="0"/>
            <a:t>There are separate calculators for MALES and FEMALES. You MUST use the correct calculator.  MALE or FEMALE calculators can be selected at the bottom of the page by selecting the appropriate tab.</a:t>
          </a:r>
        </a:p>
        <a:p>
          <a:pPr marL="171450" indent="-171450">
            <a:buFont typeface="Arial" panose="020B0604020202020204" pitchFamily="34" charset="0"/>
            <a:buChar char="•"/>
          </a:pPr>
          <a:r>
            <a:rPr lang="en-AU" sz="1100" baseline="0"/>
            <a:t>In situations where the athlete has unilateral limb deficiency, the unaffected side MUST be used for all comparative calculations, in preference to this calculator.</a:t>
          </a:r>
        </a:p>
        <a:p>
          <a:pPr marL="171450" indent="-171450">
            <a:buFont typeface="Arial" panose="020B0604020202020204" pitchFamily="34" charset="0"/>
            <a:buChar char="•"/>
          </a:pPr>
          <a:r>
            <a:rPr lang="en-AU" sz="1100" baseline="0"/>
            <a:t>For each estimate, there are 3 or 4 body segment dimensions (or combinations of body segment dimensions) that can be used as the basis for the calculation.</a:t>
          </a:r>
        </a:p>
        <a:p>
          <a:pPr marL="171450" indent="-171450">
            <a:buFont typeface="Arial" panose="020B0604020202020204" pitchFamily="34" charset="0"/>
            <a:buChar char="•"/>
          </a:pPr>
          <a:r>
            <a:rPr lang="en-AU" sz="1100" baseline="0"/>
            <a:t>Body segment dimensions that are used for the calculation are listed in order of preference, based on the accuracy of the prediction.  The first preference provides the most accurate estimate, the second preference provides the next most accurate estimate etc.</a:t>
          </a:r>
        </a:p>
        <a:p>
          <a:pPr marL="171450" indent="-171450">
            <a:buFont typeface="Arial" panose="020B0604020202020204" pitchFamily="34" charset="0"/>
            <a:buChar char="•"/>
          </a:pPr>
          <a:r>
            <a:rPr lang="en-AU" sz="1100" baseline="0"/>
            <a:t>You MUST use the body segment(s) that provides the most accurate prediction.  You may only select body segments lower down the preference list if the body segment(s) that provide the better prediction are unavailable due to limb deficiency.</a:t>
          </a:r>
        </a:p>
        <a:p>
          <a:pPr marL="171450" indent="-171450">
            <a:buFont typeface="Arial" panose="020B0604020202020204" pitchFamily="34" charset="0"/>
            <a:buChar char="•"/>
          </a:pPr>
          <a:r>
            <a:rPr lang="en-AU" sz="1100" baseline="0"/>
            <a:t>All measurements MUST be made in accordance with the procedure outlined in the Classification Manual - Guide to Evaluation of Athletes with Limb Deficiency.</a:t>
          </a:r>
        </a:p>
        <a:p>
          <a:pPr marL="171450" indent="-171450">
            <a:buFont typeface="Arial" panose="020B0604020202020204" pitchFamily="34" charset="0"/>
            <a:buChar char="•"/>
          </a:pPr>
          <a:r>
            <a:rPr lang="en-AU" sz="1100" baseline="0"/>
            <a:t>All measurements are in centimetres (cm) and should be recorded to one decimal place.  Eg. 25.6 cm.</a:t>
          </a:r>
        </a:p>
        <a:p>
          <a:pPr marL="171450" indent="-171450">
            <a:buFont typeface="Arial" panose="020B0604020202020204" pitchFamily="34" charset="0"/>
            <a:buChar char="•"/>
          </a:pPr>
          <a:r>
            <a:rPr lang="en-AU" sz="1100" baseline="0"/>
            <a:t>Where 2 body segment dimensions are used for the calculation , both body dimensions need to be entered in order to complete the calculation. This option can only be used if both lengths are available.</a:t>
          </a:r>
        </a:p>
        <a:p>
          <a:pPr marL="171450" indent="-171450">
            <a:buFont typeface="Arial" panose="020B0604020202020204" pitchFamily="34" charset="0"/>
            <a:buChar char="•"/>
          </a:pPr>
          <a:r>
            <a:rPr lang="en-AU" sz="1100" baseline="0"/>
            <a:t>When you have determined the required body segment dimension, enter the measurement into the yellow box adjacent to the selected segment.</a:t>
          </a:r>
        </a:p>
        <a:p>
          <a:pPr marL="171450" indent="-171450">
            <a:buFont typeface="Arial" panose="020B0604020202020204" pitchFamily="34" charset="0"/>
            <a:buChar char="•"/>
          </a:pPr>
          <a:r>
            <a:rPr lang="en-AU" sz="1100" baseline="0"/>
            <a:t>Once entered, the calculator will determine the estimated length, and will also provide the estimates of 1/3 and 2/3 of the segment length where applicable.</a:t>
          </a:r>
          <a:endParaRPr lang="en-AU" sz="1100"/>
        </a:p>
      </xdr:txBody>
    </xdr:sp>
    <xdr:clientData/>
  </xdr:twoCellAnchor>
  <xdr:twoCellAnchor editAs="oneCell">
    <xdr:from>
      <xdr:col>0</xdr:col>
      <xdr:colOff>3532945</xdr:colOff>
      <xdr:row>1</xdr:row>
      <xdr:rowOff>51406</xdr:rowOff>
    </xdr:from>
    <xdr:to>
      <xdr:col>3</xdr:col>
      <xdr:colOff>330888</xdr:colOff>
      <xdr:row>3</xdr:row>
      <xdr:rowOff>238197</xdr:rowOff>
    </xdr:to>
    <xdr:pic>
      <xdr:nvPicPr>
        <xdr:cNvPr id="4" name="Picture 3">
          <a:extLst>
            <a:ext uri="{FF2B5EF4-FFF2-40B4-BE49-F238E27FC236}">
              <a16:creationId xmlns:a16="http://schemas.microsoft.com/office/drawing/2014/main" id="{E10AE378-A7CC-4090-9CF4-EC78C725B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2945" y="418119"/>
          <a:ext cx="2050981" cy="720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79375</xdr:colOff>
      <xdr:row>5</xdr:row>
      <xdr:rowOff>57150</xdr:rowOff>
    </xdr:from>
    <xdr:to>
      <xdr:col>9</xdr:col>
      <xdr:colOff>562777</xdr:colOff>
      <xdr:row>21</xdr:row>
      <xdr:rowOff>110435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8900" y="908050"/>
          <a:ext cx="9100378" cy="35711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AU" sz="1100"/>
            <a:t>This</a:t>
          </a:r>
          <a:r>
            <a:rPr lang="en-AU" sz="1100" baseline="0"/>
            <a:t> calculator can be used to estimate the length of a body segment when the athlete has bilateral limb deficiency.  The estimated limb length can then be used to determine the proportion of the body segment that is remaining.</a:t>
          </a:r>
        </a:p>
        <a:p>
          <a:pPr marL="171450" indent="-171450">
            <a:buFont typeface="Arial" panose="020B0604020202020204" pitchFamily="34" charset="0"/>
            <a:buChar char="•"/>
          </a:pPr>
          <a:r>
            <a:rPr lang="en-AU" sz="1100" baseline="0"/>
            <a:t>There are separate calculators for MALES and FEMALES. You MUST use the correct calculator.  MALE or FEMALE calculators can be selected at the bottom of the page by selecting the appropriate tab.</a:t>
          </a:r>
        </a:p>
        <a:p>
          <a:pPr marL="171450" indent="-171450">
            <a:buFont typeface="Arial" panose="020B0604020202020204" pitchFamily="34" charset="0"/>
            <a:buChar char="•"/>
          </a:pPr>
          <a:r>
            <a:rPr lang="en-AU" sz="1100" baseline="0"/>
            <a:t>In situations where the athlete has unilateral limb deficiency, the unaffected side MUST be used for all comparative calculations, in preference to this calculator.</a:t>
          </a:r>
        </a:p>
        <a:p>
          <a:pPr marL="171450" indent="-171450">
            <a:buFont typeface="Arial" panose="020B0604020202020204" pitchFamily="34" charset="0"/>
            <a:buChar char="•"/>
          </a:pPr>
          <a:r>
            <a:rPr lang="en-AU" sz="1100" baseline="0"/>
            <a:t>For each estimate, there are 3 or 4 body segment dimensions (or combinations of body segment dimensions) that can be used as the basis for the calculation.</a:t>
          </a:r>
        </a:p>
        <a:p>
          <a:pPr marL="171450" indent="-171450">
            <a:buFont typeface="Arial" panose="020B0604020202020204" pitchFamily="34" charset="0"/>
            <a:buChar char="•"/>
          </a:pPr>
          <a:r>
            <a:rPr lang="en-AU" sz="1100" baseline="0"/>
            <a:t>Body segment dimensions that are used for the calculation are listed in order of preference, based on the accuracy of the prediction.  The first preference provides the most accurate estimate, the second preference provides the next most accurate estimate etc.</a:t>
          </a:r>
        </a:p>
        <a:p>
          <a:pPr marL="171450" indent="-171450">
            <a:buFont typeface="Arial" panose="020B0604020202020204" pitchFamily="34" charset="0"/>
            <a:buChar char="•"/>
          </a:pPr>
          <a:r>
            <a:rPr lang="en-AU" sz="1100" baseline="0"/>
            <a:t>You MUST use the body segment(s) that provides the most accurate prediction.  You may only select body segments lower down the preference list if the body segment(s) that provide the better prediction are unavailable due to limb deficiency.</a:t>
          </a:r>
        </a:p>
        <a:p>
          <a:pPr marL="171450" indent="-171450">
            <a:buFont typeface="Arial" panose="020B0604020202020204" pitchFamily="34" charset="0"/>
            <a:buChar char="•"/>
          </a:pPr>
          <a:r>
            <a:rPr lang="en-AU" sz="1100" baseline="0"/>
            <a:t>All measurements MUST be made in accordance with the procedure outlined in the Classification Manual - Guide to Evaluation of Athletes with Limb Deficiency.</a:t>
          </a:r>
        </a:p>
        <a:p>
          <a:pPr marL="171450" indent="-171450">
            <a:buFont typeface="Arial" panose="020B0604020202020204" pitchFamily="34" charset="0"/>
            <a:buChar char="•"/>
          </a:pPr>
          <a:r>
            <a:rPr lang="en-AU" sz="1100" baseline="0"/>
            <a:t>All measurements are in centimetres (cm) and should be recorded to one decimal place.  Eg. 25.6 cm.</a:t>
          </a:r>
        </a:p>
        <a:p>
          <a:pPr marL="171450" indent="-171450">
            <a:buFont typeface="Arial" panose="020B0604020202020204" pitchFamily="34" charset="0"/>
            <a:buChar char="•"/>
          </a:pPr>
          <a:r>
            <a:rPr lang="en-AU" sz="1100" baseline="0"/>
            <a:t>Where 2 body segment dimensions are used for the calculation , both body dimensions need to be entered in order to complete the calculation. This option can only be used if both lengths are available.</a:t>
          </a:r>
        </a:p>
        <a:p>
          <a:pPr marL="171450" indent="-171450">
            <a:buFont typeface="Arial" panose="020B0604020202020204" pitchFamily="34" charset="0"/>
            <a:buChar char="•"/>
          </a:pPr>
          <a:r>
            <a:rPr lang="en-AU" sz="1100" baseline="0"/>
            <a:t>When you have determined the required body segment dimension, enter the measurement into the yellow box adjacent to the selected segment.</a:t>
          </a:r>
        </a:p>
        <a:p>
          <a:pPr marL="171450" indent="-171450">
            <a:buFont typeface="Arial" panose="020B0604020202020204" pitchFamily="34" charset="0"/>
            <a:buChar char="•"/>
          </a:pPr>
          <a:r>
            <a:rPr lang="en-AU" sz="1100" baseline="0"/>
            <a:t>Once entered, the calculator will determine the estimated length, and will also provide the estimates of 1/3 and 2/3 of the segment length where applicable.</a:t>
          </a:r>
          <a:endParaRPr lang="en-AU" sz="1100"/>
        </a:p>
      </xdr:txBody>
    </xdr:sp>
    <xdr:clientData/>
  </xdr:twoCellAnchor>
  <xdr:twoCellAnchor editAs="oneCell">
    <xdr:from>
      <xdr:col>0</xdr:col>
      <xdr:colOff>3565663</xdr:colOff>
      <xdr:row>1</xdr:row>
      <xdr:rowOff>41413</xdr:rowOff>
    </xdr:from>
    <xdr:to>
      <xdr:col>3</xdr:col>
      <xdr:colOff>361328</xdr:colOff>
      <xdr:row>3</xdr:row>
      <xdr:rowOff>231518</xdr:rowOff>
    </xdr:to>
    <xdr:pic>
      <xdr:nvPicPr>
        <xdr:cNvPr id="4" name="Picture 3">
          <a:extLst>
            <a:ext uri="{FF2B5EF4-FFF2-40B4-BE49-F238E27FC236}">
              <a16:creationId xmlns:a16="http://schemas.microsoft.com/office/drawing/2014/main" id="{719CDB52-D73B-4047-9E98-2A2C77B99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5663" y="409990"/>
          <a:ext cx="2050981" cy="7201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zoomScaleNormal="100" workbookViewId="0">
      <selection activeCell="C29" sqref="C29"/>
    </sheetView>
  </sheetViews>
  <sheetFormatPr defaultColWidth="0" defaultRowHeight="15" zeroHeight="1" x14ac:dyDescent="0.2"/>
  <cols>
    <col min="1" max="1" width="51.38671875" style="9" customWidth="1"/>
    <col min="2" max="2" width="13.1796875" style="8" customWidth="1"/>
    <col min="3" max="9" width="9.14453125" style="8" customWidth="1"/>
    <col min="10" max="10" width="9.14453125" style="10" customWidth="1"/>
    <col min="11" max="16384" width="0" style="2" hidden="1"/>
  </cols>
  <sheetData>
    <row r="1" spans="1:14" ht="30" thickTop="1" x14ac:dyDescent="0.3">
      <c r="A1" s="34" t="s">
        <v>0</v>
      </c>
      <c r="B1" s="35"/>
      <c r="C1" s="35"/>
      <c r="D1" s="35"/>
      <c r="E1" s="35"/>
      <c r="F1" s="35"/>
      <c r="G1" s="35"/>
      <c r="H1" s="35"/>
      <c r="I1" s="35"/>
      <c r="J1" s="36"/>
      <c r="K1" s="1"/>
      <c r="L1" s="1"/>
      <c r="M1" s="1"/>
      <c r="N1" s="1"/>
    </row>
    <row r="2" spans="1:14" ht="21" x14ac:dyDescent="0.3">
      <c r="A2" s="37"/>
      <c r="B2" s="38"/>
      <c r="C2" s="38"/>
      <c r="D2" s="38"/>
      <c r="E2" s="38"/>
      <c r="F2" s="38"/>
      <c r="G2" s="38"/>
      <c r="H2" s="38"/>
      <c r="I2" s="38"/>
      <c r="J2" s="39"/>
      <c r="K2" s="1"/>
      <c r="L2" s="1"/>
      <c r="M2" s="1"/>
      <c r="N2" s="1"/>
    </row>
    <row r="3" spans="1:14" ht="21" x14ac:dyDescent="0.3">
      <c r="A3" s="40"/>
      <c r="B3" s="38"/>
      <c r="C3" s="38"/>
      <c r="D3" s="38"/>
      <c r="E3" s="38"/>
      <c r="F3" s="38"/>
      <c r="G3" s="38"/>
      <c r="H3" s="38"/>
      <c r="I3" s="38"/>
      <c r="J3" s="39"/>
      <c r="K3" s="1"/>
      <c r="L3" s="1"/>
      <c r="M3" s="1"/>
      <c r="N3" s="1"/>
    </row>
    <row r="4" spans="1:14" ht="21.75" thickBot="1" x14ac:dyDescent="0.35">
      <c r="A4" s="41"/>
      <c r="B4" s="42"/>
      <c r="C4" s="42"/>
      <c r="D4" s="42"/>
      <c r="E4" s="42"/>
      <c r="F4" s="42"/>
      <c r="G4" s="42"/>
      <c r="H4" s="42"/>
      <c r="I4" s="42"/>
      <c r="J4" s="43"/>
      <c r="K4" s="1"/>
      <c r="L4" s="1"/>
      <c r="M4" s="1"/>
      <c r="N4" s="1"/>
    </row>
    <row r="5" spans="1:14" ht="22.5" thickTop="1" thickBot="1" x14ac:dyDescent="0.35">
      <c r="A5" s="50" t="s">
        <v>8</v>
      </c>
      <c r="B5" s="51"/>
      <c r="C5" s="51"/>
      <c r="D5" s="51"/>
      <c r="E5" s="51"/>
      <c r="F5" s="51"/>
      <c r="G5" s="51"/>
      <c r="H5" s="51"/>
      <c r="I5" s="51"/>
      <c r="J5" s="52"/>
      <c r="K5" s="1"/>
      <c r="L5" s="1"/>
      <c r="M5" s="1"/>
      <c r="N5" s="1"/>
    </row>
    <row r="6" spans="1:14" ht="21.75" thickTop="1" x14ac:dyDescent="0.3">
      <c r="A6" s="4"/>
      <c r="B6" s="5"/>
      <c r="C6" s="5"/>
      <c r="D6" s="5"/>
      <c r="E6" s="5"/>
      <c r="F6" s="5"/>
      <c r="G6" s="5"/>
      <c r="H6" s="5"/>
      <c r="I6" s="5"/>
      <c r="J6" s="6"/>
      <c r="K6" s="1"/>
      <c r="L6" s="1"/>
      <c r="M6" s="1"/>
      <c r="N6" s="1"/>
    </row>
    <row r="7" spans="1:14" ht="21" x14ac:dyDescent="0.3">
      <c r="A7" s="7"/>
      <c r="B7" s="5"/>
      <c r="C7" s="5"/>
      <c r="D7" s="5"/>
      <c r="E7" s="5"/>
      <c r="F7" s="5"/>
      <c r="G7" s="5"/>
      <c r="H7" s="5"/>
      <c r="I7" s="5"/>
      <c r="J7" s="6"/>
      <c r="K7" s="1"/>
      <c r="L7" s="1"/>
      <c r="M7" s="1"/>
      <c r="N7" s="1"/>
    </row>
    <row r="8" spans="1:14" ht="21" x14ac:dyDescent="0.3">
      <c r="A8" s="7"/>
      <c r="B8" s="5"/>
      <c r="C8" s="5"/>
      <c r="D8" s="5"/>
      <c r="E8" s="5"/>
      <c r="F8" s="5"/>
      <c r="G8" s="5"/>
      <c r="H8" s="5"/>
      <c r="I8" s="5"/>
      <c r="J8" s="6"/>
      <c r="K8" s="1"/>
      <c r="L8" s="1"/>
      <c r="M8" s="1"/>
      <c r="N8" s="1"/>
    </row>
    <row r="9" spans="1:14" ht="21" x14ac:dyDescent="0.3">
      <c r="A9" s="7"/>
      <c r="B9" s="5"/>
      <c r="C9" s="5"/>
      <c r="D9" s="5"/>
      <c r="E9" s="5"/>
      <c r="F9" s="5"/>
      <c r="G9" s="5"/>
      <c r="H9" s="5"/>
      <c r="I9" s="5"/>
      <c r="J9" s="6"/>
      <c r="K9" s="1"/>
      <c r="L9" s="1"/>
      <c r="M9" s="1"/>
      <c r="N9" s="1"/>
    </row>
    <row r="10" spans="1:14" ht="21" x14ac:dyDescent="0.3">
      <c r="A10" s="7"/>
      <c r="B10" s="5"/>
      <c r="C10" s="5"/>
      <c r="D10" s="5"/>
      <c r="E10" s="5"/>
      <c r="F10" s="5"/>
      <c r="G10" s="5"/>
      <c r="H10" s="5"/>
      <c r="I10" s="5"/>
      <c r="J10" s="6"/>
      <c r="K10" s="1"/>
      <c r="L10" s="1"/>
      <c r="M10" s="1"/>
      <c r="N10" s="1"/>
    </row>
    <row r="11" spans="1:14" ht="21" x14ac:dyDescent="0.3">
      <c r="A11" s="7"/>
      <c r="B11" s="5"/>
      <c r="C11" s="5"/>
      <c r="D11" s="5"/>
      <c r="E11" s="5"/>
      <c r="F11" s="5"/>
      <c r="G11" s="5"/>
      <c r="H11" s="5"/>
      <c r="I11" s="5"/>
      <c r="J11" s="6"/>
      <c r="K11" s="1"/>
      <c r="L11" s="1"/>
      <c r="M11" s="1"/>
      <c r="N11" s="1"/>
    </row>
    <row r="12" spans="1:14" x14ac:dyDescent="0.2">
      <c r="A12" s="7"/>
      <c r="B12" s="5"/>
      <c r="C12" s="5"/>
      <c r="D12" s="5"/>
      <c r="E12" s="5"/>
      <c r="F12" s="5"/>
      <c r="G12" s="5"/>
      <c r="H12" s="5"/>
      <c r="I12" s="5"/>
      <c r="J12" s="6"/>
    </row>
    <row r="13" spans="1:14" x14ac:dyDescent="0.2">
      <c r="A13" s="7"/>
      <c r="B13" s="5"/>
      <c r="C13" s="5"/>
      <c r="D13" s="5"/>
      <c r="E13" s="5"/>
      <c r="F13" s="5"/>
      <c r="G13" s="5"/>
      <c r="H13" s="5"/>
      <c r="I13" s="5"/>
      <c r="J13" s="6"/>
    </row>
    <row r="14" spans="1:14" x14ac:dyDescent="0.2">
      <c r="A14" s="7"/>
      <c r="B14" s="5"/>
      <c r="C14" s="5"/>
      <c r="D14" s="5"/>
      <c r="E14" s="5"/>
      <c r="F14" s="5"/>
      <c r="G14" s="5"/>
      <c r="H14" s="5"/>
      <c r="I14" s="5"/>
      <c r="J14" s="6"/>
    </row>
    <row r="15" spans="1:14" x14ac:dyDescent="0.2">
      <c r="A15" s="7"/>
      <c r="B15" s="5"/>
      <c r="C15" s="5"/>
      <c r="D15" s="5"/>
      <c r="E15" s="5"/>
      <c r="F15" s="5"/>
      <c r="G15" s="5"/>
      <c r="H15" s="5"/>
      <c r="I15" s="5"/>
      <c r="J15" s="6"/>
    </row>
    <row r="16" spans="1:14" x14ac:dyDescent="0.2">
      <c r="A16" s="7"/>
      <c r="B16" s="5"/>
      <c r="C16" s="5"/>
      <c r="D16" s="5"/>
      <c r="E16" s="5"/>
      <c r="F16" s="5"/>
      <c r="G16" s="5"/>
      <c r="H16" s="5"/>
      <c r="I16" s="5"/>
      <c r="J16" s="6"/>
    </row>
    <row r="17" spans="1:10" x14ac:dyDescent="0.2">
      <c r="A17" s="7"/>
      <c r="B17" s="5"/>
      <c r="C17" s="5"/>
      <c r="D17" s="5"/>
      <c r="E17" s="5"/>
      <c r="F17" s="5"/>
      <c r="G17" s="5"/>
      <c r="H17" s="5"/>
      <c r="I17" s="5"/>
      <c r="J17" s="6"/>
    </row>
    <row r="18" spans="1:10" x14ac:dyDescent="0.2">
      <c r="A18" s="7"/>
      <c r="B18" s="5"/>
      <c r="C18" s="5"/>
      <c r="D18" s="5"/>
      <c r="E18" s="5"/>
      <c r="F18" s="5"/>
      <c r="G18" s="5"/>
      <c r="H18" s="5"/>
      <c r="I18" s="5"/>
      <c r="J18" s="6"/>
    </row>
    <row r="19" spans="1:10" x14ac:dyDescent="0.2">
      <c r="A19" s="7"/>
      <c r="B19" s="5"/>
      <c r="C19" s="5"/>
      <c r="D19" s="5"/>
      <c r="E19" s="5"/>
      <c r="F19" s="5"/>
      <c r="G19" s="5"/>
      <c r="H19" s="5"/>
      <c r="I19" s="5"/>
      <c r="J19" s="6"/>
    </row>
    <row r="20" spans="1:10" x14ac:dyDescent="0.2">
      <c r="A20" s="7"/>
      <c r="B20" s="5"/>
      <c r="C20" s="5"/>
      <c r="D20" s="5"/>
      <c r="E20" s="5"/>
      <c r="F20" s="5"/>
      <c r="G20" s="5"/>
      <c r="H20" s="5"/>
      <c r="I20" s="5"/>
      <c r="J20" s="6"/>
    </row>
    <row r="21" spans="1:10" x14ac:dyDescent="0.2">
      <c r="A21" s="7"/>
      <c r="B21" s="5"/>
      <c r="C21" s="5"/>
      <c r="D21" s="5"/>
      <c r="E21" s="5"/>
      <c r="F21" s="5"/>
      <c r="G21" s="5"/>
      <c r="H21" s="5"/>
      <c r="I21" s="5"/>
      <c r="J21" s="6"/>
    </row>
    <row r="22" spans="1:10" x14ac:dyDescent="0.2">
      <c r="A22" s="7"/>
      <c r="B22" s="5"/>
      <c r="C22" s="5"/>
      <c r="D22" s="5"/>
      <c r="E22" s="5"/>
      <c r="F22" s="5"/>
      <c r="G22" s="5"/>
      <c r="H22" s="5"/>
      <c r="I22" s="5"/>
      <c r="J22" s="6"/>
    </row>
    <row r="23" spans="1:10" ht="31.5" x14ac:dyDescent="0.2">
      <c r="A23" s="61" t="s">
        <v>13</v>
      </c>
      <c r="B23" s="62"/>
      <c r="C23" s="62"/>
      <c r="D23" s="62"/>
      <c r="E23" s="62"/>
      <c r="F23" s="62"/>
      <c r="G23" s="62"/>
      <c r="H23" s="62"/>
      <c r="I23" s="62"/>
      <c r="J23" s="63"/>
    </row>
    <row r="24" spans="1:10" ht="15.75" thickBot="1" x14ac:dyDescent="0.25">
      <c r="A24" s="7"/>
      <c r="B24" s="5"/>
      <c r="C24" s="5"/>
      <c r="D24" s="5"/>
      <c r="E24" s="5"/>
      <c r="F24" s="5"/>
      <c r="G24" s="5"/>
      <c r="H24" s="5"/>
      <c r="I24" s="5"/>
      <c r="J24" s="6"/>
    </row>
    <row r="25" spans="1:10" ht="16.5" thickTop="1" thickBot="1" x14ac:dyDescent="0.25">
      <c r="A25" s="54" t="s">
        <v>10</v>
      </c>
      <c r="B25" s="55"/>
      <c r="C25" s="55"/>
      <c r="D25" s="56"/>
      <c r="E25" s="56"/>
      <c r="F25" s="56"/>
      <c r="G25" s="56"/>
      <c r="H25" s="56"/>
      <c r="I25" s="56"/>
      <c r="J25" s="57"/>
    </row>
    <row r="26" spans="1:10" ht="15.75" thickTop="1" x14ac:dyDescent="0.2">
      <c r="A26" s="44"/>
      <c r="B26" s="45"/>
      <c r="C26" s="45"/>
      <c r="D26" s="45"/>
      <c r="E26" s="45"/>
      <c r="F26" s="45"/>
      <c r="G26" s="45"/>
      <c r="H26" s="45"/>
      <c r="I26" s="45"/>
      <c r="J26" s="46"/>
    </row>
    <row r="27" spans="1:10" x14ac:dyDescent="0.2">
      <c r="A27" s="53" t="s">
        <v>3</v>
      </c>
      <c r="B27" s="45"/>
      <c r="E27" s="29"/>
      <c r="F27" s="27"/>
      <c r="G27" s="27"/>
      <c r="H27" s="30"/>
      <c r="I27" s="27"/>
      <c r="J27" s="28"/>
    </row>
    <row r="28" spans="1:10" ht="15.75" thickBot="1" x14ac:dyDescent="0.25"/>
    <row r="29" spans="1:10" ht="15.75" thickBot="1" x14ac:dyDescent="0.25">
      <c r="A29" s="11" t="s">
        <v>16</v>
      </c>
      <c r="B29" s="13" t="s">
        <v>14</v>
      </c>
      <c r="C29" s="3"/>
      <c r="D29" s="12" t="s">
        <v>7</v>
      </c>
      <c r="E29" s="13" t="s">
        <v>6</v>
      </c>
      <c r="F29" s="14" t="str">
        <f>IF(OR(C29="",C30=""),"",(-4.0906+(1.1261*C29)+(0.57296*C30)))</f>
        <v/>
      </c>
      <c r="G29" s="14" t="s">
        <v>7</v>
      </c>
      <c r="H29" s="19"/>
      <c r="I29" s="14"/>
      <c r="J29" s="32"/>
    </row>
    <row r="30" spans="1:10" ht="15.75" thickBot="1" x14ac:dyDescent="0.25">
      <c r="A30" s="15" t="s">
        <v>26</v>
      </c>
      <c r="B30" s="13" t="s">
        <v>1</v>
      </c>
      <c r="C30" s="3"/>
      <c r="D30" s="12" t="s">
        <v>7</v>
      </c>
      <c r="E30" s="16">
        <v>0.66666666666666663</v>
      </c>
      <c r="F30" s="14" t="str">
        <f>IF(OR(F29=""),"",F29/3*2)</f>
        <v/>
      </c>
      <c r="G30" s="14" t="s">
        <v>7</v>
      </c>
      <c r="H30" s="16"/>
      <c r="I30" s="14"/>
      <c r="J30" s="32"/>
    </row>
    <row r="31" spans="1:10" ht="15.75" thickBot="1" x14ac:dyDescent="0.25">
      <c r="A31" s="15"/>
      <c r="B31" s="12"/>
      <c r="C31" s="14"/>
      <c r="D31" s="12"/>
      <c r="E31" s="16"/>
      <c r="F31" s="14"/>
      <c r="G31" s="12"/>
      <c r="H31" s="12"/>
      <c r="I31" s="14"/>
      <c r="J31" s="17"/>
    </row>
    <row r="32" spans="1:10" ht="15.75" thickBot="1" x14ac:dyDescent="0.25">
      <c r="A32" s="11" t="s">
        <v>41</v>
      </c>
      <c r="B32" s="12"/>
      <c r="C32" s="3"/>
      <c r="D32" s="12" t="s">
        <v>7</v>
      </c>
      <c r="E32" s="18" t="s">
        <v>6</v>
      </c>
      <c r="F32" s="14" t="str">
        <f>IF(OR(C32=""),"",0.033 + (1.318*C32))</f>
        <v/>
      </c>
      <c r="G32" s="14" t="s">
        <v>7</v>
      </c>
      <c r="H32" s="19"/>
      <c r="I32" s="14"/>
      <c r="J32" s="32"/>
    </row>
    <row r="33" spans="1:10" x14ac:dyDescent="0.2">
      <c r="A33" s="15" t="s">
        <v>25</v>
      </c>
      <c r="B33" s="12"/>
      <c r="C33" s="14"/>
      <c r="D33" s="12"/>
      <c r="E33" s="16">
        <v>0.66666666666666663</v>
      </c>
      <c r="F33" s="14" t="str">
        <f>IF(OR(F32=""),"",F32/3*2)</f>
        <v/>
      </c>
      <c r="G33" s="14" t="s">
        <v>7</v>
      </c>
      <c r="H33" s="16"/>
      <c r="I33" s="14"/>
      <c r="J33" s="32"/>
    </row>
    <row r="34" spans="1:10" ht="15.75" thickBot="1" x14ac:dyDescent="0.25">
      <c r="A34" s="15"/>
      <c r="B34" s="12"/>
      <c r="C34" s="14"/>
      <c r="D34" s="12"/>
      <c r="E34" s="16"/>
      <c r="F34" s="14"/>
      <c r="G34" s="14"/>
      <c r="H34" s="16"/>
      <c r="I34" s="14"/>
      <c r="J34" s="32"/>
    </row>
    <row r="35" spans="1:10" s="31" customFormat="1" thickBot="1" x14ac:dyDescent="0.25">
      <c r="A35" s="11" t="s">
        <v>4</v>
      </c>
      <c r="B35" s="12"/>
      <c r="C35" s="3"/>
      <c r="D35" s="12" t="s">
        <v>7</v>
      </c>
      <c r="E35" s="18" t="s">
        <v>6</v>
      </c>
      <c r="F35" s="14" t="str">
        <f>IF(OR(C35=""),"",-5.355 + (0.528*C35))</f>
        <v/>
      </c>
      <c r="G35" s="12" t="s">
        <v>7</v>
      </c>
      <c r="H35" s="12"/>
      <c r="I35" s="12"/>
      <c r="J35" s="17"/>
    </row>
    <row r="36" spans="1:10" s="31" customFormat="1" ht="14.25" x14ac:dyDescent="0.2">
      <c r="A36" s="15" t="s">
        <v>36</v>
      </c>
      <c r="B36" s="12"/>
      <c r="C36" s="12"/>
      <c r="D36" s="12"/>
      <c r="E36" s="16">
        <v>0.66666666666666663</v>
      </c>
      <c r="F36" s="14" t="str">
        <f>IF(OR(C35=""),"",F35/3*2)</f>
        <v/>
      </c>
      <c r="G36" s="12" t="s">
        <v>7</v>
      </c>
      <c r="H36" s="12"/>
      <c r="I36" s="12"/>
      <c r="J36" s="17"/>
    </row>
    <row r="37" spans="1:10" s="31" customFormat="1" thickBot="1" x14ac:dyDescent="0.25">
      <c r="A37" s="15"/>
      <c r="B37" s="12"/>
      <c r="C37" s="12"/>
      <c r="D37" s="12"/>
      <c r="E37" s="16"/>
      <c r="F37" s="12"/>
      <c r="G37" s="12"/>
      <c r="H37" s="12"/>
      <c r="I37" s="12"/>
      <c r="J37" s="17"/>
    </row>
    <row r="38" spans="1:10" ht="16.5" thickTop="1" thickBot="1" x14ac:dyDescent="0.25">
      <c r="A38" s="58" t="s">
        <v>11</v>
      </c>
      <c r="B38" s="59"/>
      <c r="C38" s="59"/>
      <c r="D38" s="59"/>
      <c r="E38" s="59"/>
      <c r="F38" s="59"/>
      <c r="G38" s="59"/>
      <c r="H38" s="59"/>
      <c r="I38" s="59"/>
      <c r="J38" s="60"/>
    </row>
    <row r="39" spans="1:10" ht="16.5" thickTop="1" thickBot="1" x14ac:dyDescent="0.25">
      <c r="D39" s="12"/>
      <c r="E39" s="20"/>
      <c r="H39" s="12"/>
    </row>
    <row r="40" spans="1:10" ht="15.75" thickBot="1" x14ac:dyDescent="0.25">
      <c r="A40" s="11" t="s">
        <v>15</v>
      </c>
      <c r="B40" s="13" t="s">
        <v>5</v>
      </c>
      <c r="C40" s="3"/>
      <c r="D40" s="12" t="s">
        <v>7</v>
      </c>
      <c r="E40" s="18" t="s">
        <v>6</v>
      </c>
      <c r="F40" s="14" t="str">
        <f>IF(OR(C40="",C41=""),"",0.801 + (0.307*C40) + (0.203*C41))</f>
        <v/>
      </c>
      <c r="G40" s="12" t="s">
        <v>7</v>
      </c>
      <c r="H40" s="13"/>
      <c r="I40" s="14"/>
      <c r="J40" s="17"/>
    </row>
    <row r="41" spans="1:10" ht="15.75" thickBot="1" x14ac:dyDescent="0.25">
      <c r="A41" s="15" t="s">
        <v>27</v>
      </c>
      <c r="B41" s="13" t="s">
        <v>2</v>
      </c>
      <c r="C41" s="3"/>
      <c r="D41" s="12" t="s">
        <v>7</v>
      </c>
      <c r="E41" s="16">
        <v>0.33333333333333331</v>
      </c>
      <c r="F41" s="14" t="str">
        <f>IF(OR(F40=""),"",F40/3)</f>
        <v/>
      </c>
      <c r="G41" s="12" t="s">
        <v>7</v>
      </c>
      <c r="H41" s="12"/>
      <c r="I41" s="14"/>
      <c r="J41" s="32"/>
    </row>
    <row r="42" spans="1:10" x14ac:dyDescent="0.2">
      <c r="A42" s="15"/>
      <c r="B42" s="12"/>
      <c r="C42" s="14"/>
      <c r="D42" s="12"/>
      <c r="E42" s="16">
        <v>0.66666666666666663</v>
      </c>
      <c r="F42" s="14" t="str">
        <f>IF(OR(F41=""),"",F41*2)</f>
        <v/>
      </c>
      <c r="G42" s="12" t="s">
        <v>7</v>
      </c>
      <c r="H42" s="16"/>
      <c r="I42" s="14"/>
      <c r="J42" s="32"/>
    </row>
    <row r="43" spans="1:10" ht="15.75" thickBot="1" x14ac:dyDescent="0.25">
      <c r="A43" s="15"/>
      <c r="B43" s="12"/>
      <c r="C43" s="14"/>
      <c r="D43" s="12"/>
      <c r="E43" s="16"/>
      <c r="F43" s="14"/>
      <c r="G43" s="12"/>
      <c r="H43" s="12"/>
      <c r="I43" s="14"/>
      <c r="J43" s="17"/>
    </row>
    <row r="44" spans="1:10" ht="15.75" thickBot="1" x14ac:dyDescent="0.25">
      <c r="A44" s="11" t="s">
        <v>18</v>
      </c>
      <c r="B44" s="12"/>
      <c r="C44" s="3"/>
      <c r="D44" s="12" t="s">
        <v>7</v>
      </c>
      <c r="E44" s="18" t="s">
        <v>6</v>
      </c>
      <c r="F44" s="14" t="str">
        <f>IF(OR(C44=""),"",12.765 + (0.464*C44))</f>
        <v/>
      </c>
      <c r="G44" s="14" t="s">
        <v>7</v>
      </c>
      <c r="H44" s="13"/>
      <c r="I44" s="14"/>
      <c r="J44" s="32"/>
    </row>
    <row r="45" spans="1:10" x14ac:dyDescent="0.2">
      <c r="A45" s="15" t="s">
        <v>28</v>
      </c>
      <c r="B45" s="12"/>
      <c r="C45" s="14"/>
      <c r="D45" s="12"/>
      <c r="E45" s="16">
        <v>0.33333333333333331</v>
      </c>
      <c r="F45" s="14" t="str">
        <f>IF(OR(F44=""),"",F44/3)</f>
        <v/>
      </c>
      <c r="G45" s="14" t="s">
        <v>7</v>
      </c>
      <c r="H45" s="16"/>
      <c r="I45" s="14"/>
      <c r="J45" s="32"/>
    </row>
    <row r="46" spans="1:10" x14ac:dyDescent="0.2">
      <c r="A46" s="15"/>
      <c r="B46" s="12"/>
      <c r="C46" s="14"/>
      <c r="D46" s="12"/>
      <c r="E46" s="16">
        <v>0.66666666666666663</v>
      </c>
      <c r="F46" s="14" t="str">
        <f>IF(OR(F45=""),"",F45*2)</f>
        <v/>
      </c>
      <c r="G46" s="14" t="s">
        <v>7</v>
      </c>
      <c r="H46" s="16"/>
      <c r="I46" s="14"/>
      <c r="J46" s="32"/>
    </row>
    <row r="47" spans="1:10" ht="15.75" thickBot="1" x14ac:dyDescent="0.25">
      <c r="A47" s="15"/>
      <c r="B47" s="12"/>
      <c r="C47" s="14"/>
      <c r="D47" s="12"/>
      <c r="E47" s="16"/>
      <c r="F47" s="14"/>
      <c r="G47" s="12"/>
      <c r="H47" s="12"/>
      <c r="I47" s="14"/>
      <c r="J47" s="17"/>
    </row>
    <row r="48" spans="1:10" ht="15.75" thickBot="1" x14ac:dyDescent="0.25">
      <c r="A48" s="11" t="s">
        <v>4</v>
      </c>
      <c r="B48" s="12"/>
      <c r="C48" s="3"/>
      <c r="D48" s="12" t="s">
        <v>7</v>
      </c>
      <c r="E48" s="18" t="s">
        <v>6</v>
      </c>
      <c r="F48" s="14" t="str">
        <f>IF(OR(C48=""),"",-0.844 + (0.366*C48))</f>
        <v/>
      </c>
      <c r="G48" s="14" t="s">
        <v>7</v>
      </c>
      <c r="H48" s="13"/>
      <c r="I48" s="14"/>
      <c r="J48" s="32"/>
    </row>
    <row r="49" spans="1:10" x14ac:dyDescent="0.2">
      <c r="A49" s="15" t="s">
        <v>29</v>
      </c>
      <c r="B49" s="12"/>
      <c r="C49" s="12"/>
      <c r="D49" s="12"/>
      <c r="E49" s="16">
        <v>0.33333333333333331</v>
      </c>
      <c r="F49" s="14" t="str">
        <f>IF(OR(F48=""),"",F48/3)</f>
        <v/>
      </c>
      <c r="G49" s="14" t="s">
        <v>7</v>
      </c>
      <c r="H49" s="16"/>
      <c r="I49" s="14"/>
      <c r="J49" s="32"/>
    </row>
    <row r="50" spans="1:10" x14ac:dyDescent="0.2">
      <c r="A50" s="15"/>
      <c r="B50" s="12"/>
      <c r="C50" s="12"/>
      <c r="D50" s="12"/>
      <c r="E50" s="16">
        <v>0.66666666666666663</v>
      </c>
      <c r="F50" s="14" t="str">
        <f>IF(OR(F49=""),"",F49*2)</f>
        <v/>
      </c>
      <c r="G50" s="14" t="s">
        <v>7</v>
      </c>
      <c r="H50" s="16"/>
      <c r="I50" s="14"/>
      <c r="J50" s="32"/>
    </row>
    <row r="51" spans="1:10" ht="15.75" thickBot="1" x14ac:dyDescent="0.25">
      <c r="D51" s="12"/>
      <c r="E51" s="12"/>
      <c r="F51" s="21"/>
      <c r="H51" s="12"/>
    </row>
    <row r="52" spans="1:10" ht="16.5" thickTop="1" thickBot="1" x14ac:dyDescent="0.25">
      <c r="A52" s="47" t="s">
        <v>12</v>
      </c>
      <c r="B52" s="48"/>
      <c r="C52" s="48"/>
      <c r="D52" s="48"/>
      <c r="E52" s="48"/>
      <c r="F52" s="48"/>
      <c r="G52" s="48"/>
      <c r="H52" s="48"/>
      <c r="I52" s="48"/>
      <c r="J52" s="49"/>
    </row>
    <row r="53" spans="1:10" ht="16.5" thickTop="1" thickBot="1" x14ac:dyDescent="0.25">
      <c r="A53" s="44"/>
      <c r="B53" s="45"/>
      <c r="C53" s="45"/>
      <c r="D53" s="45"/>
      <c r="E53" s="45"/>
      <c r="F53" s="45"/>
      <c r="G53" s="45"/>
      <c r="H53" s="45"/>
      <c r="I53" s="45"/>
      <c r="J53" s="46"/>
    </row>
    <row r="54" spans="1:10" ht="15.75" thickBot="1" x14ac:dyDescent="0.25">
      <c r="A54" s="11" t="s">
        <v>19</v>
      </c>
      <c r="B54" s="13" t="s">
        <v>1</v>
      </c>
      <c r="C54" s="3"/>
      <c r="D54" s="12" t="s">
        <v>7</v>
      </c>
      <c r="E54" s="13" t="s">
        <v>6</v>
      </c>
      <c r="F54" s="14" t="str">
        <f>IF(OR(C54="",C55=""),"",3.6532+(0.33165*C54)+(0.25037*C55))</f>
        <v/>
      </c>
      <c r="G54" s="12" t="s">
        <v>7</v>
      </c>
      <c r="H54" s="22"/>
      <c r="I54" s="14"/>
      <c r="J54" s="32"/>
    </row>
    <row r="55" spans="1:10" ht="15.75" thickBot="1" x14ac:dyDescent="0.25">
      <c r="A55" s="15" t="s">
        <v>30</v>
      </c>
      <c r="B55" s="13" t="s">
        <v>5</v>
      </c>
      <c r="C55" s="3"/>
      <c r="D55" s="12" t="s">
        <v>7</v>
      </c>
      <c r="E55" s="16">
        <v>0.5</v>
      </c>
      <c r="F55" s="14" t="str">
        <f>IF(OR(F54=""),"",F54/2)</f>
        <v/>
      </c>
      <c r="G55" s="12" t="s">
        <v>7</v>
      </c>
      <c r="H55" s="16"/>
      <c r="I55" s="14"/>
      <c r="J55" s="32"/>
    </row>
    <row r="56" spans="1:10" ht="15.75" thickBot="1" x14ac:dyDescent="0.25">
      <c r="A56" s="15"/>
      <c r="B56" s="12"/>
      <c r="C56" s="14"/>
      <c r="D56" s="12"/>
      <c r="E56" s="12"/>
      <c r="F56" s="14"/>
      <c r="G56" s="12"/>
      <c r="H56" s="12"/>
      <c r="I56" s="14"/>
      <c r="J56" s="17"/>
    </row>
    <row r="57" spans="1:10" ht="15.75" thickBot="1" x14ac:dyDescent="0.25">
      <c r="A57" s="11" t="s">
        <v>18</v>
      </c>
      <c r="B57" s="12"/>
      <c r="C57" s="3"/>
      <c r="D57" s="12" t="s">
        <v>7</v>
      </c>
      <c r="E57" s="13" t="s">
        <v>6</v>
      </c>
      <c r="F57" s="14" t="str">
        <f>IF(OR(C57=""),"",7.8868+(0.40438*C57))</f>
        <v/>
      </c>
      <c r="G57" s="14" t="s">
        <v>7</v>
      </c>
      <c r="H57" s="22"/>
      <c r="I57" s="14"/>
      <c r="J57" s="32"/>
    </row>
    <row r="58" spans="1:10" x14ac:dyDescent="0.2">
      <c r="A58" s="15" t="s">
        <v>33</v>
      </c>
      <c r="B58" s="12"/>
      <c r="C58" s="14"/>
      <c r="D58" s="12"/>
      <c r="E58" s="16">
        <v>0.5</v>
      </c>
      <c r="F58" s="14" t="str">
        <f>IF(OR(F57=""),"",F57/2)</f>
        <v/>
      </c>
      <c r="G58" s="14" t="s">
        <v>7</v>
      </c>
      <c r="H58" s="16"/>
      <c r="I58" s="14"/>
      <c r="J58" s="32"/>
    </row>
    <row r="59" spans="1:10" ht="15.75" thickBot="1" x14ac:dyDescent="0.25">
      <c r="A59" s="15"/>
      <c r="B59" s="12"/>
      <c r="C59" s="14"/>
      <c r="D59" s="12"/>
      <c r="E59" s="12"/>
      <c r="F59" s="14"/>
      <c r="G59" s="12"/>
      <c r="H59" s="12"/>
      <c r="I59" s="14"/>
      <c r="J59" s="17"/>
    </row>
    <row r="60" spans="1:10" ht="15.75" thickBot="1" x14ac:dyDescent="0.25">
      <c r="A60" s="11" t="s">
        <v>17</v>
      </c>
      <c r="B60" s="12"/>
      <c r="C60" s="3"/>
      <c r="D60" s="12" t="s">
        <v>7</v>
      </c>
      <c r="E60" s="13" t="s">
        <v>6</v>
      </c>
      <c r="F60" s="14" t="str">
        <f>IF(OR(C60=""),"",3.6614+(0.66165*C60))</f>
        <v/>
      </c>
      <c r="G60" s="14" t="s">
        <v>7</v>
      </c>
      <c r="H60" s="22"/>
      <c r="I60" s="14"/>
      <c r="J60" s="32"/>
    </row>
    <row r="61" spans="1:10" x14ac:dyDescent="0.2">
      <c r="A61" s="15" t="s">
        <v>31</v>
      </c>
      <c r="B61" s="12"/>
      <c r="C61" s="14"/>
      <c r="D61" s="12"/>
      <c r="E61" s="16">
        <v>0.5</v>
      </c>
      <c r="F61" s="14" t="str">
        <f>IF(OR(F60=""),"",F60/2)</f>
        <v/>
      </c>
      <c r="G61" s="14" t="s">
        <v>7</v>
      </c>
      <c r="H61" s="16"/>
      <c r="I61" s="14"/>
      <c r="J61" s="32"/>
    </row>
    <row r="62" spans="1:10" ht="15.75" thickBot="1" x14ac:dyDescent="0.25">
      <c r="A62" s="15"/>
      <c r="B62" s="12"/>
      <c r="C62" s="14"/>
      <c r="D62" s="12"/>
      <c r="E62" s="16"/>
      <c r="F62" s="14"/>
      <c r="G62" s="14"/>
      <c r="H62" s="16"/>
      <c r="I62" s="14"/>
      <c r="J62" s="32"/>
    </row>
    <row r="63" spans="1:10" ht="15.75" thickBot="1" x14ac:dyDescent="0.25">
      <c r="A63" s="11" t="s">
        <v>9</v>
      </c>
      <c r="B63" s="12"/>
      <c r="C63" s="3"/>
      <c r="D63" s="12" t="s">
        <v>7</v>
      </c>
      <c r="E63" s="18" t="s">
        <v>6</v>
      </c>
      <c r="F63" s="14" t="str">
        <f>IF(OR(C63=""),"",0.31709+(0.27204*C63))</f>
        <v/>
      </c>
      <c r="G63" s="14" t="s">
        <v>7</v>
      </c>
      <c r="H63" s="18"/>
      <c r="I63" s="14"/>
      <c r="J63" s="32"/>
    </row>
    <row r="64" spans="1:10" x14ac:dyDescent="0.2">
      <c r="A64" s="15" t="s">
        <v>32</v>
      </c>
      <c r="B64" s="12"/>
      <c r="C64" s="12"/>
      <c r="D64" s="12"/>
      <c r="E64" s="16">
        <v>0.5</v>
      </c>
      <c r="F64" s="14" t="str">
        <f>IF(OR(F63=""),"",F63/2)</f>
        <v/>
      </c>
      <c r="G64" s="14" t="s">
        <v>7</v>
      </c>
      <c r="H64" s="16"/>
      <c r="I64" s="14"/>
      <c r="J64" s="32"/>
    </row>
    <row r="65" spans="1:10" ht="15.75" thickBot="1" x14ac:dyDescent="0.25">
      <c r="A65" s="23"/>
      <c r="B65" s="24"/>
      <c r="C65" s="24"/>
      <c r="D65" s="24"/>
      <c r="E65" s="25"/>
      <c r="F65" s="24"/>
      <c r="G65" s="24"/>
      <c r="H65" s="24"/>
      <c r="I65" s="24"/>
      <c r="J65" s="26"/>
    </row>
    <row r="66" spans="1:10" ht="15.95" hidden="1" thickTop="1" x14ac:dyDescent="0.2"/>
    <row r="77" spans="1:10" ht="15.75" thickTop="1" x14ac:dyDescent="0.2"/>
    <row r="78" spans="1:10" x14ac:dyDescent="0.2"/>
    <row r="79" spans="1:10" x14ac:dyDescent="0.2"/>
    <row r="80" spans="1:10" x14ac:dyDescent="0.2"/>
  </sheetData>
  <sheetProtection algorithmName="SHA-512" hashValue="9ij+bH7wQ6cPkU6P42IxsAAdlspVOcSMuTGMnfT9DcUri6nxZv/KRfBU1lrk1JowpgRpbJO1E2n+FG8O9dyolg==" saltValue="pKuuGOLXeq/6TbehfqdRJA==" spinCount="100000" sheet="1" objects="1" scenarios="1" selectLockedCells="1"/>
  <mergeCells count="10">
    <mergeCell ref="A1:J1"/>
    <mergeCell ref="A2:J4"/>
    <mergeCell ref="A26:J26"/>
    <mergeCell ref="A53:J53"/>
    <mergeCell ref="A52:J52"/>
    <mergeCell ref="A5:J5"/>
    <mergeCell ref="A27:B27"/>
    <mergeCell ref="A25:J25"/>
    <mergeCell ref="A38:J38"/>
    <mergeCell ref="A23:J23"/>
  </mergeCells>
  <pageMargins left="0.75" right="0.75" top="1" bottom="1"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topLeftCell="A4" zoomScale="115" zoomScaleNormal="115" workbookViewId="0">
      <selection activeCell="C29" sqref="C29"/>
    </sheetView>
  </sheetViews>
  <sheetFormatPr defaultColWidth="0" defaultRowHeight="0" customHeight="1" zeroHeight="1" x14ac:dyDescent="0.2"/>
  <cols>
    <col min="1" max="1" width="51.38671875" style="9" customWidth="1"/>
    <col min="2" max="2" width="13.1796875" style="8" customWidth="1"/>
    <col min="3" max="9" width="9.14453125" style="8" customWidth="1"/>
    <col min="10" max="10" width="9.14453125" style="10" customWidth="1"/>
    <col min="11" max="16384" width="0" style="2" hidden="1"/>
  </cols>
  <sheetData>
    <row r="1" spans="1:14" ht="30" thickTop="1" x14ac:dyDescent="0.3">
      <c r="A1" s="34" t="s">
        <v>0</v>
      </c>
      <c r="B1" s="35"/>
      <c r="C1" s="35"/>
      <c r="D1" s="35"/>
      <c r="E1" s="35"/>
      <c r="F1" s="35"/>
      <c r="G1" s="35"/>
      <c r="H1" s="35"/>
      <c r="I1" s="35"/>
      <c r="J1" s="36"/>
      <c r="K1" s="1"/>
      <c r="L1" s="1"/>
      <c r="M1" s="1"/>
      <c r="N1" s="1"/>
    </row>
    <row r="2" spans="1:14" ht="21" x14ac:dyDescent="0.3">
      <c r="A2" s="37"/>
      <c r="B2" s="38"/>
      <c r="C2" s="38"/>
      <c r="D2" s="38"/>
      <c r="E2" s="38"/>
      <c r="F2" s="38"/>
      <c r="G2" s="38"/>
      <c r="H2" s="38"/>
      <c r="I2" s="38"/>
      <c r="J2" s="39"/>
      <c r="K2" s="1"/>
      <c r="L2" s="1"/>
      <c r="M2" s="1"/>
      <c r="N2" s="1"/>
    </row>
    <row r="3" spans="1:14" ht="21" x14ac:dyDescent="0.3">
      <c r="A3" s="40"/>
      <c r="B3" s="38"/>
      <c r="C3" s="38"/>
      <c r="D3" s="38"/>
      <c r="E3" s="38"/>
      <c r="F3" s="38"/>
      <c r="G3" s="38"/>
      <c r="H3" s="38"/>
      <c r="I3" s="38"/>
      <c r="J3" s="39"/>
      <c r="K3" s="1"/>
      <c r="L3" s="1"/>
      <c r="M3" s="1"/>
      <c r="N3" s="1"/>
    </row>
    <row r="4" spans="1:14" ht="21.75" thickBot="1" x14ac:dyDescent="0.35">
      <c r="A4" s="41"/>
      <c r="B4" s="42"/>
      <c r="C4" s="42"/>
      <c r="D4" s="42"/>
      <c r="E4" s="42"/>
      <c r="F4" s="42"/>
      <c r="G4" s="42"/>
      <c r="H4" s="42"/>
      <c r="I4" s="42"/>
      <c r="J4" s="43"/>
      <c r="K4" s="1"/>
      <c r="L4" s="1"/>
      <c r="M4" s="1"/>
      <c r="N4" s="1"/>
    </row>
    <row r="5" spans="1:14" ht="22.5" thickTop="1" thickBot="1" x14ac:dyDescent="0.35">
      <c r="A5" s="50" t="s">
        <v>8</v>
      </c>
      <c r="B5" s="51"/>
      <c r="C5" s="51"/>
      <c r="D5" s="51"/>
      <c r="E5" s="51"/>
      <c r="F5" s="51"/>
      <c r="G5" s="51"/>
      <c r="H5" s="51"/>
      <c r="I5" s="51"/>
      <c r="J5" s="52"/>
      <c r="K5" s="1"/>
      <c r="L5" s="1"/>
      <c r="M5" s="1"/>
      <c r="N5" s="1"/>
    </row>
    <row r="6" spans="1:14" ht="21.75" thickTop="1" x14ac:dyDescent="0.3">
      <c r="A6" s="4"/>
      <c r="B6" s="5"/>
      <c r="C6" s="5"/>
      <c r="D6" s="5"/>
      <c r="E6" s="5"/>
      <c r="F6" s="5"/>
      <c r="G6" s="5"/>
      <c r="H6" s="5"/>
      <c r="I6" s="5"/>
      <c r="J6" s="6"/>
      <c r="K6" s="1"/>
      <c r="L6" s="1"/>
      <c r="M6" s="1"/>
      <c r="N6" s="1"/>
    </row>
    <row r="7" spans="1:14" ht="21" x14ac:dyDescent="0.3">
      <c r="A7" s="7"/>
      <c r="B7" s="5"/>
      <c r="C7" s="5"/>
      <c r="D7" s="5"/>
      <c r="E7" s="5"/>
      <c r="F7" s="5"/>
      <c r="G7" s="5"/>
      <c r="H7" s="5"/>
      <c r="I7" s="5"/>
      <c r="J7" s="6"/>
      <c r="K7" s="1"/>
      <c r="L7" s="1"/>
      <c r="M7" s="1"/>
      <c r="N7" s="1"/>
    </row>
    <row r="8" spans="1:14" ht="21" x14ac:dyDescent="0.3">
      <c r="A8" s="7"/>
      <c r="B8" s="5"/>
      <c r="C8" s="5"/>
      <c r="D8" s="5"/>
      <c r="E8" s="5"/>
      <c r="F8" s="5"/>
      <c r="G8" s="5"/>
      <c r="H8" s="5"/>
      <c r="I8" s="5"/>
      <c r="J8" s="6"/>
      <c r="K8" s="1"/>
      <c r="L8" s="1"/>
      <c r="M8" s="1"/>
      <c r="N8" s="1"/>
    </row>
    <row r="9" spans="1:14" ht="21" x14ac:dyDescent="0.3">
      <c r="A9" s="7"/>
      <c r="B9" s="5"/>
      <c r="C9" s="5"/>
      <c r="D9" s="5"/>
      <c r="E9" s="5"/>
      <c r="F9" s="5"/>
      <c r="G9" s="5"/>
      <c r="H9" s="5"/>
      <c r="I9" s="5"/>
      <c r="J9" s="6"/>
      <c r="K9" s="1"/>
      <c r="L9" s="1"/>
      <c r="M9" s="1"/>
      <c r="N9" s="1"/>
    </row>
    <row r="10" spans="1:14" ht="21" x14ac:dyDescent="0.3">
      <c r="A10" s="7"/>
      <c r="B10" s="5"/>
      <c r="C10" s="5"/>
      <c r="D10" s="5"/>
      <c r="E10" s="5"/>
      <c r="F10" s="5"/>
      <c r="G10" s="5"/>
      <c r="H10" s="5"/>
      <c r="I10" s="5"/>
      <c r="J10" s="6"/>
      <c r="K10" s="1"/>
      <c r="L10" s="1"/>
      <c r="M10" s="1"/>
      <c r="N10" s="1"/>
    </row>
    <row r="11" spans="1:14" ht="21" x14ac:dyDescent="0.3">
      <c r="A11" s="7"/>
      <c r="B11" s="5"/>
      <c r="C11" s="5"/>
      <c r="D11" s="5"/>
      <c r="E11" s="5"/>
      <c r="F11" s="5"/>
      <c r="G11" s="5"/>
      <c r="H11" s="5"/>
      <c r="I11" s="5"/>
      <c r="J11" s="6"/>
      <c r="K11" s="1"/>
      <c r="L11" s="1"/>
      <c r="M11" s="1"/>
      <c r="N11" s="1"/>
    </row>
    <row r="12" spans="1:14" ht="15" x14ac:dyDescent="0.2">
      <c r="A12" s="7"/>
      <c r="B12" s="5"/>
      <c r="C12" s="5"/>
      <c r="D12" s="5"/>
      <c r="E12" s="5"/>
      <c r="F12" s="5"/>
      <c r="G12" s="5"/>
      <c r="H12" s="5"/>
      <c r="I12" s="5"/>
      <c r="J12" s="6"/>
    </row>
    <row r="13" spans="1:14" ht="15" x14ac:dyDescent="0.2">
      <c r="A13" s="7"/>
      <c r="B13" s="5"/>
      <c r="C13" s="5"/>
      <c r="D13" s="5"/>
      <c r="E13" s="5"/>
      <c r="F13" s="5"/>
      <c r="G13" s="5"/>
      <c r="H13" s="5"/>
      <c r="I13" s="5"/>
      <c r="J13" s="6"/>
    </row>
    <row r="14" spans="1:14" ht="15" x14ac:dyDescent="0.2">
      <c r="A14" s="7"/>
      <c r="B14" s="5"/>
      <c r="C14" s="5"/>
      <c r="D14" s="5"/>
      <c r="E14" s="5"/>
      <c r="F14" s="5"/>
      <c r="G14" s="5"/>
      <c r="H14" s="5"/>
      <c r="I14" s="5"/>
      <c r="J14" s="6"/>
    </row>
    <row r="15" spans="1:14" ht="15" x14ac:dyDescent="0.2">
      <c r="A15" s="7"/>
      <c r="B15" s="5"/>
      <c r="C15" s="5"/>
      <c r="D15" s="5"/>
      <c r="E15" s="5"/>
      <c r="F15" s="5"/>
      <c r="G15" s="5"/>
      <c r="H15" s="5"/>
      <c r="I15" s="5"/>
      <c r="J15" s="6"/>
    </row>
    <row r="16" spans="1:14" ht="15" x14ac:dyDescent="0.2">
      <c r="A16" s="7"/>
      <c r="B16" s="5"/>
      <c r="C16" s="5"/>
      <c r="D16" s="5"/>
      <c r="E16" s="5"/>
      <c r="F16" s="5"/>
      <c r="G16" s="5"/>
      <c r="H16" s="5"/>
      <c r="I16" s="5"/>
      <c r="J16" s="6"/>
    </row>
    <row r="17" spans="1:10" ht="15" x14ac:dyDescent="0.2">
      <c r="A17" s="7"/>
      <c r="B17" s="5"/>
      <c r="C17" s="5"/>
      <c r="D17" s="5"/>
      <c r="E17" s="5"/>
      <c r="F17" s="5"/>
      <c r="G17" s="5"/>
      <c r="H17" s="5"/>
      <c r="I17" s="5"/>
      <c r="J17" s="6"/>
    </row>
    <row r="18" spans="1:10" ht="15" x14ac:dyDescent="0.2">
      <c r="A18" s="7"/>
      <c r="B18" s="5"/>
      <c r="C18" s="5"/>
      <c r="D18" s="5"/>
      <c r="E18" s="5"/>
      <c r="F18" s="5"/>
      <c r="G18" s="5"/>
      <c r="H18" s="5"/>
      <c r="I18" s="5"/>
      <c r="J18" s="6"/>
    </row>
    <row r="19" spans="1:10" ht="15" x14ac:dyDescent="0.2">
      <c r="A19" s="7"/>
      <c r="B19" s="5"/>
      <c r="C19" s="5"/>
      <c r="D19" s="5"/>
      <c r="E19" s="5"/>
      <c r="F19" s="5"/>
      <c r="G19" s="5"/>
      <c r="H19" s="5"/>
      <c r="I19" s="5"/>
      <c r="J19" s="6"/>
    </row>
    <row r="20" spans="1:10" ht="15" x14ac:dyDescent="0.2">
      <c r="A20" s="7"/>
      <c r="B20" s="5"/>
      <c r="C20" s="5"/>
      <c r="D20" s="5"/>
      <c r="E20" s="5"/>
      <c r="F20" s="5"/>
      <c r="G20" s="5"/>
      <c r="H20" s="5"/>
      <c r="I20" s="5"/>
      <c r="J20" s="6"/>
    </row>
    <row r="21" spans="1:10" ht="15" x14ac:dyDescent="0.2">
      <c r="A21" s="7"/>
      <c r="B21" s="5"/>
      <c r="C21" s="5"/>
      <c r="D21" s="5"/>
      <c r="E21" s="5"/>
      <c r="F21" s="5"/>
      <c r="G21" s="5"/>
      <c r="H21" s="5"/>
      <c r="I21" s="5"/>
      <c r="J21" s="6"/>
    </row>
    <row r="22" spans="1:10" ht="15" x14ac:dyDescent="0.2">
      <c r="A22" s="7"/>
      <c r="B22" s="5"/>
      <c r="C22" s="5"/>
      <c r="D22" s="5"/>
      <c r="E22" s="5"/>
      <c r="F22" s="5"/>
      <c r="G22" s="5"/>
      <c r="H22" s="5"/>
      <c r="I22" s="5"/>
      <c r="J22" s="6"/>
    </row>
    <row r="23" spans="1:10" ht="31.5" x14ac:dyDescent="0.2">
      <c r="A23" s="61" t="s">
        <v>20</v>
      </c>
      <c r="B23" s="62"/>
      <c r="C23" s="62"/>
      <c r="D23" s="62"/>
      <c r="E23" s="62"/>
      <c r="F23" s="62"/>
      <c r="G23" s="62"/>
      <c r="H23" s="62"/>
      <c r="I23" s="62"/>
      <c r="J23" s="63"/>
    </row>
    <row r="24" spans="1:10" ht="15.75" thickBot="1" x14ac:dyDescent="0.25">
      <c r="A24" s="7"/>
      <c r="B24" s="5"/>
      <c r="C24" s="5"/>
      <c r="D24" s="5"/>
      <c r="E24" s="5"/>
      <c r="F24" s="5"/>
      <c r="G24" s="5"/>
      <c r="H24" s="5"/>
      <c r="I24" s="5"/>
      <c r="J24" s="6"/>
    </row>
    <row r="25" spans="1:10" ht="16.5" thickTop="1" thickBot="1" x14ac:dyDescent="0.25">
      <c r="A25" s="54" t="s">
        <v>10</v>
      </c>
      <c r="B25" s="55"/>
      <c r="C25" s="55"/>
      <c r="D25" s="56"/>
      <c r="E25" s="56"/>
      <c r="F25" s="56"/>
      <c r="G25" s="56"/>
      <c r="H25" s="56"/>
      <c r="I25" s="56"/>
      <c r="J25" s="57"/>
    </row>
    <row r="26" spans="1:10" ht="15.75" thickTop="1" x14ac:dyDescent="0.2">
      <c r="A26" s="44"/>
      <c r="B26" s="45"/>
      <c r="C26" s="45"/>
      <c r="D26" s="45"/>
      <c r="E26" s="45"/>
      <c r="F26" s="45"/>
      <c r="G26" s="45"/>
      <c r="H26" s="45"/>
      <c r="I26" s="45"/>
      <c r="J26" s="46"/>
    </row>
    <row r="27" spans="1:10" ht="15" x14ac:dyDescent="0.2">
      <c r="A27" s="53" t="s">
        <v>3</v>
      </c>
      <c r="B27" s="45"/>
      <c r="E27" s="29"/>
      <c r="F27" s="27"/>
      <c r="G27" s="27"/>
      <c r="H27" s="30"/>
      <c r="I27" s="27"/>
      <c r="J27" s="28"/>
    </row>
    <row r="28" spans="1:10" ht="15.75" thickBot="1" x14ac:dyDescent="0.25"/>
    <row r="29" spans="1:10" ht="15.75" thickBot="1" x14ac:dyDescent="0.25">
      <c r="A29" s="11" t="s">
        <v>21</v>
      </c>
      <c r="B29" s="13"/>
      <c r="C29" s="3"/>
      <c r="D29" s="12" t="s">
        <v>7</v>
      </c>
      <c r="E29" s="13" t="s">
        <v>6</v>
      </c>
      <c r="F29" s="14" t="str">
        <f>IF(OR(C29=""),"",-18.127 + (1.9232*C29))</f>
        <v/>
      </c>
      <c r="G29" s="14" t="s">
        <v>7</v>
      </c>
      <c r="H29" s="19"/>
      <c r="I29" s="14"/>
      <c r="J29" s="32"/>
    </row>
    <row r="30" spans="1:10" ht="15" x14ac:dyDescent="0.2">
      <c r="A30" s="15" t="s">
        <v>34</v>
      </c>
      <c r="B30" s="13"/>
      <c r="C30" s="33"/>
      <c r="D30" s="12"/>
      <c r="E30" s="16">
        <v>0.66666666666666663</v>
      </c>
      <c r="F30" s="14" t="str">
        <f>IF(OR(F29=""),"",F29/3*2)</f>
        <v/>
      </c>
      <c r="G30" s="14" t="s">
        <v>7</v>
      </c>
      <c r="H30" s="16"/>
      <c r="I30" s="14"/>
      <c r="J30" s="32"/>
    </row>
    <row r="31" spans="1:10" ht="15.75" thickBot="1" x14ac:dyDescent="0.25">
      <c r="A31" s="15"/>
      <c r="B31" s="12"/>
      <c r="C31" s="14"/>
      <c r="D31" s="12"/>
      <c r="E31" s="16"/>
      <c r="F31" s="14"/>
      <c r="G31" s="12"/>
      <c r="H31" s="12"/>
      <c r="I31" s="14"/>
      <c r="J31" s="17"/>
    </row>
    <row r="32" spans="1:10" ht="15.75" thickBot="1" x14ac:dyDescent="0.25">
      <c r="A32" s="11" t="s">
        <v>22</v>
      </c>
      <c r="B32" s="13" t="s">
        <v>14</v>
      </c>
      <c r="C32" s="3"/>
      <c r="D32" s="12" t="s">
        <v>7</v>
      </c>
      <c r="E32" s="18" t="s">
        <v>6</v>
      </c>
      <c r="F32" s="14" t="str">
        <f>IF(OR(C32="",C33=""),"",-17.908+(0.32656*C32)+(1.6722*C33))</f>
        <v/>
      </c>
      <c r="G32" s="14" t="s">
        <v>7</v>
      </c>
      <c r="H32" s="19"/>
      <c r="I32" s="14"/>
      <c r="J32" s="32"/>
    </row>
    <row r="33" spans="1:10" ht="15.75" thickBot="1" x14ac:dyDescent="0.25">
      <c r="A33" s="15" t="s">
        <v>35</v>
      </c>
      <c r="B33" s="13" t="s">
        <v>1</v>
      </c>
      <c r="C33" s="3"/>
      <c r="D33" s="12" t="s">
        <v>7</v>
      </c>
      <c r="E33" s="16">
        <v>0.66666666666666663</v>
      </c>
      <c r="F33" s="14" t="str">
        <f>IF(OR(F32=""),"",F32/3*2)</f>
        <v/>
      </c>
      <c r="G33" s="14" t="s">
        <v>7</v>
      </c>
      <c r="H33" s="16"/>
      <c r="I33" s="14"/>
      <c r="J33" s="32"/>
    </row>
    <row r="34" spans="1:10" ht="15.75" thickBot="1" x14ac:dyDescent="0.25">
      <c r="A34" s="15"/>
      <c r="B34" s="12"/>
      <c r="C34" s="14"/>
      <c r="D34" s="12"/>
      <c r="E34" s="16"/>
      <c r="F34" s="14"/>
      <c r="G34" s="12"/>
      <c r="H34" s="12"/>
      <c r="I34" s="14"/>
      <c r="J34" s="17"/>
    </row>
    <row r="35" spans="1:10" ht="15.75" thickBot="1" x14ac:dyDescent="0.25">
      <c r="A35" s="11" t="s">
        <v>4</v>
      </c>
      <c r="B35" s="12"/>
      <c r="C35" s="3"/>
      <c r="D35" s="12" t="s">
        <v>7</v>
      </c>
      <c r="E35" s="18" t="s">
        <v>6</v>
      </c>
      <c r="F35" s="14" t="str">
        <f>IF(OR(C35=""),"",-16.149 + (0.65445*C35))</f>
        <v/>
      </c>
      <c r="G35" s="14" t="s">
        <v>7</v>
      </c>
      <c r="H35" s="19"/>
      <c r="I35" s="14"/>
      <c r="J35" s="32"/>
    </row>
    <row r="36" spans="1:10" ht="15" x14ac:dyDescent="0.2">
      <c r="A36" s="15" t="s">
        <v>36</v>
      </c>
      <c r="B36" s="12"/>
      <c r="C36" s="14"/>
      <c r="D36" s="12"/>
      <c r="E36" s="16">
        <v>0.66666666666666663</v>
      </c>
      <c r="F36" s="14" t="str">
        <f>IF(OR(F35=""),"",F35/3*2)</f>
        <v/>
      </c>
      <c r="G36" s="14" t="s">
        <v>7</v>
      </c>
      <c r="H36" s="16"/>
      <c r="I36" s="14"/>
      <c r="J36" s="32"/>
    </row>
    <row r="37" spans="1:10" ht="15.75" thickBot="1" x14ac:dyDescent="0.25">
      <c r="A37" s="15"/>
      <c r="B37" s="12"/>
      <c r="C37" s="14"/>
      <c r="D37" s="12"/>
      <c r="E37" s="16"/>
      <c r="F37" s="14"/>
      <c r="G37" s="14"/>
      <c r="H37" s="16"/>
      <c r="I37" s="14"/>
      <c r="J37" s="32"/>
    </row>
    <row r="38" spans="1:10" ht="16.5" thickTop="1" thickBot="1" x14ac:dyDescent="0.25">
      <c r="A38" s="58" t="s">
        <v>11</v>
      </c>
      <c r="B38" s="59"/>
      <c r="C38" s="59"/>
      <c r="D38" s="59"/>
      <c r="E38" s="59"/>
      <c r="F38" s="59"/>
      <c r="G38" s="59"/>
      <c r="H38" s="59"/>
      <c r="I38" s="59"/>
      <c r="J38" s="60"/>
    </row>
    <row r="39" spans="1:10" ht="16.5" thickTop="1" thickBot="1" x14ac:dyDescent="0.25">
      <c r="D39" s="12"/>
      <c r="E39" s="20"/>
      <c r="H39" s="12"/>
    </row>
    <row r="40" spans="1:10" ht="15.75" thickBot="1" x14ac:dyDescent="0.25">
      <c r="A40" s="11" t="s">
        <v>15</v>
      </c>
      <c r="B40" s="12" t="s">
        <v>5</v>
      </c>
      <c r="C40" s="3"/>
      <c r="D40" s="12" t="s">
        <v>7</v>
      </c>
      <c r="E40" s="18" t="s">
        <v>6</v>
      </c>
      <c r="F40" s="14" t="str">
        <f>IF(OR(C40="",C41=""),"",11.59 + (0.3042*C40) + (0.077354*C41))</f>
        <v/>
      </c>
      <c r="G40" s="12" t="s">
        <v>7</v>
      </c>
      <c r="H40" s="13"/>
      <c r="I40" s="14"/>
      <c r="J40" s="17"/>
    </row>
    <row r="41" spans="1:10" ht="15.75" thickBot="1" x14ac:dyDescent="0.25">
      <c r="A41" s="15" t="s">
        <v>27</v>
      </c>
      <c r="B41" s="12" t="s">
        <v>2</v>
      </c>
      <c r="C41" s="3"/>
      <c r="D41" s="12" t="s">
        <v>7</v>
      </c>
      <c r="E41" s="16">
        <v>0.33333333333333331</v>
      </c>
      <c r="F41" s="14" t="str">
        <f>IF(OR(F40=""),"",F40/3)</f>
        <v/>
      </c>
      <c r="G41" s="12" t="s">
        <v>7</v>
      </c>
      <c r="H41" s="12"/>
      <c r="I41" s="14"/>
      <c r="J41" s="32"/>
    </row>
    <row r="42" spans="1:10" ht="15" x14ac:dyDescent="0.2">
      <c r="A42" s="15"/>
      <c r="B42" s="12"/>
      <c r="C42" s="14"/>
      <c r="D42" s="12"/>
      <c r="E42" s="16">
        <v>0.66666666666666663</v>
      </c>
      <c r="F42" s="14" t="str">
        <f>IF(OR(F41=""),"",F41*2)</f>
        <v/>
      </c>
      <c r="G42" s="12" t="s">
        <v>7</v>
      </c>
      <c r="H42" s="16"/>
      <c r="I42" s="14"/>
      <c r="J42" s="32"/>
    </row>
    <row r="43" spans="1:10" ht="15.75" thickBot="1" x14ac:dyDescent="0.25">
      <c r="A43" s="15"/>
      <c r="B43" s="12"/>
      <c r="C43" s="14"/>
      <c r="D43" s="12"/>
      <c r="E43" s="16"/>
      <c r="F43" s="14"/>
      <c r="G43" s="12"/>
      <c r="H43" s="12"/>
      <c r="I43" s="14"/>
      <c r="J43" s="17"/>
    </row>
    <row r="44" spans="1:10" ht="15.75" thickBot="1" x14ac:dyDescent="0.25">
      <c r="A44" s="11" t="s">
        <v>18</v>
      </c>
      <c r="B44" s="12"/>
      <c r="C44" s="3"/>
      <c r="D44" s="12" t="s">
        <v>7</v>
      </c>
      <c r="E44" s="18" t="s">
        <v>6</v>
      </c>
      <c r="F44" s="14" t="str">
        <f>IF(OR(C44=""),"",15.774 + (0.3679*C44))</f>
        <v/>
      </c>
      <c r="G44" s="14" t="s">
        <v>7</v>
      </c>
      <c r="H44" s="13"/>
      <c r="I44" s="14"/>
      <c r="J44" s="32"/>
    </row>
    <row r="45" spans="1:10" ht="15" x14ac:dyDescent="0.2">
      <c r="A45" s="15" t="s">
        <v>28</v>
      </c>
      <c r="B45" s="12"/>
      <c r="C45" s="14"/>
      <c r="D45" s="12"/>
      <c r="E45" s="16">
        <v>0.33333333333333331</v>
      </c>
      <c r="F45" s="14" t="str">
        <f>IF(OR(F44=""),"",F44/3)</f>
        <v/>
      </c>
      <c r="G45" s="14" t="s">
        <v>7</v>
      </c>
      <c r="H45" s="16"/>
      <c r="I45" s="14"/>
      <c r="J45" s="32"/>
    </row>
    <row r="46" spans="1:10" ht="15" x14ac:dyDescent="0.2">
      <c r="A46" s="15"/>
      <c r="B46" s="12"/>
      <c r="C46" s="14"/>
      <c r="D46" s="12"/>
      <c r="E46" s="16">
        <v>0.66666666666666663</v>
      </c>
      <c r="F46" s="14" t="str">
        <f>IF(OR(F45=""),"",F45*2)</f>
        <v/>
      </c>
      <c r="G46" s="14" t="s">
        <v>7</v>
      </c>
      <c r="H46" s="16"/>
      <c r="I46" s="14"/>
      <c r="J46" s="32"/>
    </row>
    <row r="47" spans="1:10" ht="15.75" thickBot="1" x14ac:dyDescent="0.25">
      <c r="A47" s="15"/>
      <c r="B47" s="12"/>
      <c r="C47" s="14"/>
      <c r="D47" s="12"/>
      <c r="E47" s="16"/>
      <c r="F47" s="14"/>
      <c r="G47" s="12"/>
      <c r="H47" s="12"/>
      <c r="I47" s="14"/>
      <c r="J47" s="17"/>
    </row>
    <row r="48" spans="1:10" ht="15.75" thickBot="1" x14ac:dyDescent="0.25">
      <c r="A48" s="11" t="s">
        <v>4</v>
      </c>
      <c r="B48" s="12"/>
      <c r="C48" s="3"/>
      <c r="D48" s="12" t="s">
        <v>7</v>
      </c>
      <c r="E48" s="18" t="s">
        <v>6</v>
      </c>
      <c r="F48" s="14" t="str">
        <f>IF(OR(C48=""),"",6.6777 + (0.27644*C48))</f>
        <v/>
      </c>
      <c r="G48" s="14" t="s">
        <v>7</v>
      </c>
      <c r="H48" s="13"/>
      <c r="I48" s="14"/>
      <c r="J48" s="32"/>
    </row>
    <row r="49" spans="1:10" ht="15" x14ac:dyDescent="0.2">
      <c r="A49" s="15" t="s">
        <v>29</v>
      </c>
      <c r="B49" s="12"/>
      <c r="C49" s="12"/>
      <c r="D49" s="12"/>
      <c r="E49" s="16">
        <v>0.33333333333333331</v>
      </c>
      <c r="F49" s="14" t="str">
        <f>IF(OR(F48=""),"",F48/3)</f>
        <v/>
      </c>
      <c r="G49" s="14" t="s">
        <v>7</v>
      </c>
      <c r="H49" s="16"/>
      <c r="I49" s="14"/>
      <c r="J49" s="32"/>
    </row>
    <row r="50" spans="1:10" ht="15" x14ac:dyDescent="0.2">
      <c r="A50" s="15"/>
      <c r="B50" s="12"/>
      <c r="C50" s="12"/>
      <c r="D50" s="12"/>
      <c r="E50" s="16">
        <v>0.66666666666666663</v>
      </c>
      <c r="F50" s="14" t="str">
        <f>IF(OR(F49=""),"",F49*2)</f>
        <v/>
      </c>
      <c r="G50" s="14" t="s">
        <v>7</v>
      </c>
      <c r="H50" s="16"/>
      <c r="I50" s="14"/>
      <c r="J50" s="32"/>
    </row>
    <row r="51" spans="1:10" ht="15.75" thickBot="1" x14ac:dyDescent="0.25">
      <c r="D51" s="12"/>
      <c r="E51" s="12"/>
      <c r="F51" s="21"/>
      <c r="H51" s="12"/>
    </row>
    <row r="52" spans="1:10" ht="16.5" thickTop="1" thickBot="1" x14ac:dyDescent="0.25">
      <c r="A52" s="47" t="s">
        <v>12</v>
      </c>
      <c r="B52" s="48"/>
      <c r="C52" s="48"/>
      <c r="D52" s="48"/>
      <c r="E52" s="48"/>
      <c r="F52" s="48"/>
      <c r="G52" s="48"/>
      <c r="H52" s="48"/>
      <c r="I52" s="48"/>
      <c r="J52" s="49"/>
    </row>
    <row r="53" spans="1:10" ht="16.5" thickTop="1" thickBot="1" x14ac:dyDescent="0.25">
      <c r="A53" s="44"/>
      <c r="B53" s="45"/>
      <c r="C53" s="45"/>
      <c r="D53" s="45"/>
      <c r="E53" s="45"/>
      <c r="F53" s="45"/>
      <c r="G53" s="45"/>
      <c r="H53" s="45"/>
      <c r="I53" s="45"/>
      <c r="J53" s="46"/>
    </row>
    <row r="54" spans="1:10" ht="15.75" thickBot="1" x14ac:dyDescent="0.25">
      <c r="A54" s="11" t="s">
        <v>21</v>
      </c>
      <c r="B54" s="12"/>
      <c r="C54" s="3"/>
      <c r="D54" s="12" t="s">
        <v>7</v>
      </c>
      <c r="E54" s="13" t="s">
        <v>6</v>
      </c>
      <c r="F54" s="14" t="str">
        <f>IF(OR(C54=""),"",-0.66891+(0.76853*C54))</f>
        <v/>
      </c>
      <c r="G54" s="12" t="s">
        <v>7</v>
      </c>
      <c r="H54" s="22"/>
      <c r="I54" s="14"/>
      <c r="J54" s="32"/>
    </row>
    <row r="55" spans="1:10" ht="15" x14ac:dyDescent="0.2">
      <c r="A55" s="15"/>
      <c r="B55" s="12"/>
      <c r="C55" s="33"/>
      <c r="D55" s="12"/>
      <c r="E55" s="16">
        <v>0.5</v>
      </c>
      <c r="F55" s="14" t="str">
        <f>IF(OR(F54=""),"",F54/2)</f>
        <v/>
      </c>
      <c r="G55" s="12" t="s">
        <v>7</v>
      </c>
      <c r="H55" s="16"/>
      <c r="I55" s="14"/>
      <c r="J55" s="32"/>
    </row>
    <row r="56" spans="1:10" ht="15.75" thickBot="1" x14ac:dyDescent="0.25">
      <c r="A56" s="15"/>
      <c r="B56" s="12"/>
      <c r="C56" s="14"/>
      <c r="D56" s="12"/>
      <c r="E56" s="12"/>
      <c r="F56" s="14"/>
      <c r="G56" s="12"/>
      <c r="H56" s="12"/>
      <c r="I56" s="14"/>
      <c r="J56" s="17"/>
    </row>
    <row r="57" spans="1:10" ht="15.75" thickBot="1" x14ac:dyDescent="0.25">
      <c r="A57" s="11" t="s">
        <v>23</v>
      </c>
      <c r="B57" s="13" t="s">
        <v>37</v>
      </c>
      <c r="C57" s="3"/>
      <c r="D57" s="12" t="s">
        <v>7</v>
      </c>
      <c r="E57" s="13" t="s">
        <v>6</v>
      </c>
      <c r="F57" s="14" t="str">
        <f>IF(OR(C57="",C58=""),"",0.62886+(0.63084*C57)+(0.071594*C58))</f>
        <v/>
      </c>
      <c r="G57" s="14" t="s">
        <v>7</v>
      </c>
      <c r="H57" s="22"/>
      <c r="I57" s="14"/>
      <c r="J57" s="32"/>
    </row>
    <row r="58" spans="1:10" ht="15.75" thickBot="1" x14ac:dyDescent="0.25">
      <c r="A58" s="15" t="s">
        <v>30</v>
      </c>
      <c r="B58" s="13" t="s">
        <v>38</v>
      </c>
      <c r="C58" s="3"/>
      <c r="D58" s="12" t="s">
        <v>7</v>
      </c>
      <c r="E58" s="16">
        <v>0.5</v>
      </c>
      <c r="F58" s="14" t="str">
        <f>IF(OR(F57=""),"",F57/2)</f>
        <v/>
      </c>
      <c r="G58" s="14" t="s">
        <v>7</v>
      </c>
      <c r="H58" s="16"/>
      <c r="I58" s="14"/>
      <c r="J58" s="32"/>
    </row>
    <row r="59" spans="1:10" ht="15.75" thickBot="1" x14ac:dyDescent="0.25">
      <c r="A59" s="15"/>
      <c r="B59" s="12"/>
      <c r="C59" s="14"/>
      <c r="D59" s="12"/>
      <c r="E59" s="12"/>
      <c r="F59" s="14"/>
      <c r="G59" s="12"/>
      <c r="H59" s="12"/>
      <c r="I59" s="14"/>
      <c r="J59" s="17"/>
    </row>
    <row r="60" spans="1:10" ht="15.75" thickBot="1" x14ac:dyDescent="0.25">
      <c r="A60" s="11" t="s">
        <v>24</v>
      </c>
      <c r="B60" s="12"/>
      <c r="C60" s="3"/>
      <c r="D60" s="12" t="s">
        <v>7</v>
      </c>
      <c r="E60" s="13" t="s">
        <v>6</v>
      </c>
      <c r="F60" s="14" t="str">
        <f>IF(OR(C60=""),"",10.579+(0.30368*C60))</f>
        <v/>
      </c>
      <c r="G60" s="14" t="s">
        <v>7</v>
      </c>
      <c r="H60" s="22"/>
      <c r="I60" s="14"/>
      <c r="J60" s="32"/>
    </row>
    <row r="61" spans="1:10" ht="15" x14ac:dyDescent="0.2">
      <c r="A61" s="15" t="s">
        <v>39</v>
      </c>
      <c r="B61" s="12"/>
      <c r="C61" s="14"/>
      <c r="D61" s="12"/>
      <c r="E61" s="16">
        <v>0.5</v>
      </c>
      <c r="F61" s="14" t="str">
        <f>IF(OR(F60=""),"",F60/2)</f>
        <v/>
      </c>
      <c r="G61" s="14" t="s">
        <v>7</v>
      </c>
      <c r="H61" s="16"/>
      <c r="I61" s="14"/>
      <c r="J61" s="32"/>
    </row>
    <row r="62" spans="1:10" ht="15.75" thickBot="1" x14ac:dyDescent="0.25">
      <c r="A62" s="15"/>
      <c r="B62" s="12"/>
      <c r="C62" s="14"/>
      <c r="D62" s="12"/>
      <c r="E62" s="16"/>
      <c r="F62" s="14"/>
      <c r="G62" s="14"/>
      <c r="H62" s="16"/>
      <c r="I62" s="14"/>
      <c r="J62" s="32"/>
    </row>
    <row r="63" spans="1:10" ht="15.75" thickBot="1" x14ac:dyDescent="0.25">
      <c r="A63" s="11" t="s">
        <v>9</v>
      </c>
      <c r="B63" s="12"/>
      <c r="C63" s="3"/>
      <c r="D63" s="12" t="s">
        <v>7</v>
      </c>
      <c r="E63" s="18" t="s">
        <v>6</v>
      </c>
      <c r="F63" s="14" t="str">
        <f>IF(OR(C63=""),"",3.7339+(0.22069*C63))</f>
        <v/>
      </c>
      <c r="G63" s="14" t="s">
        <v>7</v>
      </c>
      <c r="H63" s="18"/>
      <c r="I63" s="14"/>
      <c r="J63" s="32"/>
    </row>
    <row r="64" spans="1:10" ht="15" x14ac:dyDescent="0.2">
      <c r="A64" s="15" t="s">
        <v>40</v>
      </c>
      <c r="B64" s="12"/>
      <c r="C64" s="12"/>
      <c r="D64" s="12"/>
      <c r="E64" s="16">
        <v>0.5</v>
      </c>
      <c r="F64" s="14" t="str">
        <f>IF(OR(F63=""),"",F63/2)</f>
        <v/>
      </c>
      <c r="G64" s="14" t="s">
        <v>7</v>
      </c>
      <c r="H64" s="16"/>
      <c r="I64" s="14"/>
      <c r="J64" s="32"/>
    </row>
    <row r="65" spans="1:10" ht="15.75" thickBot="1" x14ac:dyDescent="0.25">
      <c r="A65" s="23"/>
      <c r="B65" s="24"/>
      <c r="C65" s="24"/>
      <c r="D65" s="24"/>
      <c r="E65" s="25"/>
      <c r="F65" s="24"/>
      <c r="G65" s="24"/>
      <c r="H65" s="24"/>
      <c r="I65" s="24"/>
      <c r="J65" s="26"/>
    </row>
    <row r="66" spans="1:10" ht="15.95" hidden="1" thickTop="1" x14ac:dyDescent="0.2"/>
    <row r="67" spans="1:10" ht="15.95" hidden="1" thickTop="1" x14ac:dyDescent="0.2"/>
    <row r="68" spans="1:10" ht="15" hidden="1" x14ac:dyDescent="0.2"/>
    <row r="69" spans="1:10" ht="15" hidden="1" x14ac:dyDescent="0.2"/>
    <row r="70" spans="1:10" ht="15" hidden="1" x14ac:dyDescent="0.2"/>
    <row r="71" spans="1:10" ht="15" hidden="1" x14ac:dyDescent="0.2"/>
    <row r="72" spans="1:10" ht="15" hidden="1" x14ac:dyDescent="0.2"/>
  </sheetData>
  <sheetProtection algorithmName="SHA-512" hashValue="oQahKgu6HGBYZCVTT74gyy0KgKl2k2Kk0FrB5ePUUx5tFolDYoxtbpoMp2tStnIUPfANfqhN0P1D3iYjTk81QA==" saltValue="mXnokiMMAt4n4iIG+MgSlQ==" spinCount="100000" sheet="1" objects="1" scenarios="1" selectLockedCells="1"/>
  <mergeCells count="10">
    <mergeCell ref="A38:J38"/>
    <mergeCell ref="A52:J52"/>
    <mergeCell ref="A53:J53"/>
    <mergeCell ref="A1:J1"/>
    <mergeCell ref="A2:J4"/>
    <mergeCell ref="A5:J5"/>
    <mergeCell ref="A23:J23"/>
    <mergeCell ref="A25:J25"/>
    <mergeCell ref="A26:J26"/>
    <mergeCell ref="A27:B27"/>
  </mergeCells>
  <pageMargins left="0.75" right="0.75" top="1" bottom="1"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5" x14ac:dyDescent="0.2"/>
  <sheetData/>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3</vt:i4>
      </vt:variant>
    </vt:vector>
  </HeadingPairs>
  <TitlesOfParts>
    <vt:vector size="3" baseType="lpstr">
      <vt:lpstr>MALES</vt:lpstr>
      <vt:lpstr>FEMALES</vt:lpstr>
      <vt:lpstr>Sheet3</vt:lpstr>
    </vt:vector>
  </TitlesOfParts>
  <Manager>Greg.Ungerer@health.qld.gov.au</Manager>
  <Company>International Wheelchir Rugby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Calculations for Estimating Limb Length</dc:title>
  <dc:creator>Greg Ungerer</dc:creator>
  <cp:lastModifiedBy>Greg Ungerer</cp:lastModifiedBy>
  <dcterms:created xsi:type="dcterms:W3CDTF">2017-06-12T04:13:30Z</dcterms:created>
  <dcterms:modified xsi:type="dcterms:W3CDTF">2021-12-10T09:25:37Z</dcterms:modified>
</cp:coreProperties>
</file>